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raine\Downloads\"/>
    </mc:Choice>
  </mc:AlternateContent>
  <xr:revisionPtr revIDLastSave="0" documentId="13_ncr:1_{1CED87FD-ACA1-4730-B0DF-9507E5F3E8FF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Read Me" sheetId="1" r:id="rId1"/>
    <sheet name="Inputs" sheetId="2" r:id="rId2"/>
    <sheet name="Assets" sheetId="3" r:id="rId3"/>
    <sheet name="Yearly Breakdown" sheetId="4" r:id="rId4"/>
    <sheet name="Explanations" sheetId="5" r:id="rId5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3" i="2" l="1"/>
  <c r="K50" i="4" l="1"/>
  <c r="J50" i="4"/>
  <c r="I50" i="4"/>
  <c r="H50" i="4"/>
  <c r="G50" i="4"/>
  <c r="F50" i="4"/>
  <c r="E50" i="4"/>
  <c r="D50" i="4"/>
  <c r="C50" i="4"/>
  <c r="B50" i="4"/>
  <c r="A50" i="4"/>
  <c r="K49" i="4"/>
  <c r="J49" i="4"/>
  <c r="I49" i="4"/>
  <c r="H49" i="4"/>
  <c r="G49" i="4"/>
  <c r="F49" i="4"/>
  <c r="E49" i="4"/>
  <c r="D49" i="4"/>
  <c r="C49" i="4"/>
  <c r="B49" i="4"/>
  <c r="A49" i="4"/>
  <c r="K48" i="4"/>
  <c r="J48" i="4"/>
  <c r="I48" i="4"/>
  <c r="H48" i="4"/>
  <c r="G48" i="4"/>
  <c r="F48" i="4"/>
  <c r="E48" i="4"/>
  <c r="D48" i="4"/>
  <c r="C48" i="4"/>
  <c r="B48" i="4"/>
  <c r="A48" i="4"/>
  <c r="K47" i="4"/>
  <c r="J47" i="4"/>
  <c r="I47" i="4"/>
  <c r="H47" i="4"/>
  <c r="G47" i="4"/>
  <c r="F47" i="4"/>
  <c r="E47" i="4"/>
  <c r="D47" i="4"/>
  <c r="C47" i="4"/>
  <c r="B47" i="4"/>
  <c r="A47" i="4"/>
  <c r="K46" i="4"/>
  <c r="J46" i="4"/>
  <c r="I46" i="4"/>
  <c r="H46" i="4"/>
  <c r="G46" i="4"/>
  <c r="F46" i="4"/>
  <c r="E46" i="4"/>
  <c r="D46" i="4"/>
  <c r="C46" i="4"/>
  <c r="B46" i="4"/>
  <c r="A46" i="4"/>
  <c r="K45" i="4"/>
  <c r="J45" i="4"/>
  <c r="I45" i="4"/>
  <c r="H45" i="4"/>
  <c r="G45" i="4"/>
  <c r="F45" i="4"/>
  <c r="E45" i="4"/>
  <c r="D45" i="4"/>
  <c r="C45" i="4"/>
  <c r="B45" i="4"/>
  <c r="A45" i="4"/>
  <c r="K44" i="4"/>
  <c r="J44" i="4"/>
  <c r="I44" i="4"/>
  <c r="H44" i="4"/>
  <c r="G44" i="4"/>
  <c r="F44" i="4"/>
  <c r="E44" i="4"/>
  <c r="D44" i="4"/>
  <c r="C44" i="4"/>
  <c r="B44" i="4"/>
  <c r="A44" i="4"/>
  <c r="K43" i="4"/>
  <c r="J43" i="4"/>
  <c r="I43" i="4"/>
  <c r="H43" i="4"/>
  <c r="G43" i="4"/>
  <c r="F43" i="4"/>
  <c r="E43" i="4"/>
  <c r="D43" i="4"/>
  <c r="C43" i="4"/>
  <c r="B43" i="4"/>
  <c r="A43" i="4"/>
  <c r="K42" i="4"/>
  <c r="J42" i="4"/>
  <c r="I42" i="4"/>
  <c r="H42" i="4"/>
  <c r="G42" i="4"/>
  <c r="F42" i="4"/>
  <c r="E42" i="4"/>
  <c r="D42" i="4"/>
  <c r="C42" i="4"/>
  <c r="B42" i="4"/>
  <c r="A42" i="4"/>
  <c r="K41" i="4"/>
  <c r="J41" i="4"/>
  <c r="I41" i="4"/>
  <c r="H41" i="4"/>
  <c r="G41" i="4"/>
  <c r="F41" i="4"/>
  <c r="E41" i="4"/>
  <c r="D41" i="4"/>
  <c r="C41" i="4"/>
  <c r="B41" i="4"/>
  <c r="A41" i="4"/>
  <c r="K40" i="4"/>
  <c r="J40" i="4"/>
  <c r="I40" i="4"/>
  <c r="H40" i="4"/>
  <c r="G40" i="4"/>
  <c r="F40" i="4"/>
  <c r="E40" i="4"/>
  <c r="D40" i="4"/>
  <c r="C40" i="4"/>
  <c r="B40" i="4"/>
  <c r="A40" i="4"/>
  <c r="K39" i="4"/>
  <c r="J39" i="4"/>
  <c r="I39" i="4"/>
  <c r="H39" i="4"/>
  <c r="G39" i="4"/>
  <c r="F39" i="4"/>
  <c r="E39" i="4"/>
  <c r="D39" i="4"/>
  <c r="C39" i="4"/>
  <c r="B39" i="4"/>
  <c r="A39" i="4"/>
  <c r="K38" i="4"/>
  <c r="J38" i="4"/>
  <c r="I38" i="4"/>
  <c r="H38" i="4"/>
  <c r="G38" i="4"/>
  <c r="F38" i="4"/>
  <c r="E38" i="4"/>
  <c r="D38" i="4"/>
  <c r="C38" i="4"/>
  <c r="B38" i="4"/>
  <c r="A38" i="4"/>
  <c r="K37" i="4"/>
  <c r="J37" i="4"/>
  <c r="I37" i="4"/>
  <c r="H37" i="4"/>
  <c r="G37" i="4"/>
  <c r="F37" i="4"/>
  <c r="E37" i="4"/>
  <c r="D37" i="4"/>
  <c r="C37" i="4"/>
  <c r="B37" i="4"/>
  <c r="A37" i="4"/>
  <c r="K36" i="4"/>
  <c r="J36" i="4"/>
  <c r="I36" i="4"/>
  <c r="H36" i="4"/>
  <c r="G36" i="4"/>
  <c r="F36" i="4"/>
  <c r="E36" i="4"/>
  <c r="D36" i="4"/>
  <c r="C36" i="4"/>
  <c r="B36" i="4"/>
  <c r="A36" i="4"/>
  <c r="K35" i="4"/>
  <c r="J35" i="4"/>
  <c r="I35" i="4"/>
  <c r="H35" i="4"/>
  <c r="G35" i="4"/>
  <c r="F35" i="4"/>
  <c r="E35" i="4"/>
  <c r="D35" i="4"/>
  <c r="C35" i="4"/>
  <c r="B35" i="4"/>
  <c r="A35" i="4"/>
  <c r="K34" i="4"/>
  <c r="J34" i="4"/>
  <c r="I34" i="4"/>
  <c r="H34" i="4"/>
  <c r="G34" i="4"/>
  <c r="F34" i="4"/>
  <c r="E34" i="4"/>
  <c r="D34" i="4"/>
  <c r="C34" i="4"/>
  <c r="B34" i="4"/>
  <c r="A34" i="4"/>
  <c r="K33" i="4"/>
  <c r="J33" i="4"/>
  <c r="I33" i="4"/>
  <c r="H33" i="4"/>
  <c r="G33" i="4"/>
  <c r="F33" i="4"/>
  <c r="E33" i="4"/>
  <c r="D33" i="4"/>
  <c r="C33" i="4"/>
  <c r="B33" i="4"/>
  <c r="A33" i="4"/>
  <c r="K32" i="4"/>
  <c r="J32" i="4"/>
  <c r="I32" i="4"/>
  <c r="H32" i="4"/>
  <c r="G32" i="4"/>
  <c r="F32" i="4"/>
  <c r="E32" i="4"/>
  <c r="D32" i="4"/>
  <c r="C32" i="4"/>
  <c r="B32" i="4"/>
  <c r="A32" i="4"/>
  <c r="K31" i="4"/>
  <c r="J31" i="4"/>
  <c r="I31" i="4"/>
  <c r="H31" i="4"/>
  <c r="G31" i="4"/>
  <c r="F31" i="4"/>
  <c r="E31" i="4"/>
  <c r="D31" i="4"/>
  <c r="C31" i="4"/>
  <c r="B31" i="4"/>
  <c r="A31" i="4"/>
  <c r="K30" i="4"/>
  <c r="J30" i="4"/>
  <c r="I30" i="4"/>
  <c r="H30" i="4"/>
  <c r="G30" i="4"/>
  <c r="F30" i="4"/>
  <c r="E30" i="4"/>
  <c r="D30" i="4"/>
  <c r="C30" i="4"/>
  <c r="B30" i="4"/>
  <c r="A30" i="4"/>
  <c r="K29" i="4"/>
  <c r="J29" i="4"/>
  <c r="I29" i="4"/>
  <c r="H29" i="4"/>
  <c r="G29" i="4"/>
  <c r="F29" i="4"/>
  <c r="E29" i="4"/>
  <c r="D29" i="4"/>
  <c r="C29" i="4"/>
  <c r="B29" i="4"/>
  <c r="A29" i="4"/>
  <c r="K28" i="4"/>
  <c r="J28" i="4"/>
  <c r="I28" i="4"/>
  <c r="H28" i="4"/>
  <c r="G28" i="4"/>
  <c r="F28" i="4"/>
  <c r="E28" i="4"/>
  <c r="D28" i="4"/>
  <c r="C28" i="4"/>
  <c r="B28" i="4"/>
  <c r="A28" i="4"/>
  <c r="K27" i="4"/>
  <c r="J27" i="4"/>
  <c r="I27" i="4"/>
  <c r="H27" i="4"/>
  <c r="G27" i="4"/>
  <c r="F27" i="4"/>
  <c r="E27" i="4"/>
  <c r="D27" i="4"/>
  <c r="C27" i="4"/>
  <c r="B27" i="4"/>
  <c r="A27" i="4"/>
  <c r="K26" i="4"/>
  <c r="J26" i="4"/>
  <c r="I26" i="4"/>
  <c r="H26" i="4"/>
  <c r="G26" i="4"/>
  <c r="F26" i="4"/>
  <c r="E26" i="4"/>
  <c r="D26" i="4"/>
  <c r="C26" i="4"/>
  <c r="B26" i="4"/>
  <c r="A26" i="4"/>
  <c r="K25" i="4"/>
  <c r="J25" i="4"/>
  <c r="I25" i="4"/>
  <c r="H25" i="4"/>
  <c r="G25" i="4"/>
  <c r="F25" i="4"/>
  <c r="E25" i="4"/>
  <c r="D25" i="4"/>
  <c r="C25" i="4"/>
  <c r="B25" i="4"/>
  <c r="A25" i="4"/>
  <c r="K24" i="4"/>
  <c r="J24" i="4"/>
  <c r="I24" i="4"/>
  <c r="H24" i="4"/>
  <c r="G24" i="4"/>
  <c r="F24" i="4"/>
  <c r="E24" i="4"/>
  <c r="D24" i="4"/>
  <c r="C24" i="4"/>
  <c r="B24" i="4"/>
  <c r="A24" i="4"/>
  <c r="K23" i="4"/>
  <c r="J23" i="4"/>
  <c r="I23" i="4"/>
  <c r="H23" i="4"/>
  <c r="G23" i="4"/>
  <c r="F23" i="4"/>
  <c r="F11" i="4" s="1"/>
  <c r="F15" i="4" s="1"/>
  <c r="E23" i="4"/>
  <c r="E11" i="4" s="1"/>
  <c r="E15" i="4" s="1"/>
  <c r="D23" i="4"/>
  <c r="C23" i="4"/>
  <c r="B23" i="4"/>
  <c r="A23" i="4"/>
  <c r="K22" i="4"/>
  <c r="J22" i="4"/>
  <c r="J11" i="4" s="1"/>
  <c r="J15" i="4" s="1"/>
  <c r="I22" i="4"/>
  <c r="I11" i="4" s="1"/>
  <c r="I15" i="4" s="1"/>
  <c r="H22" i="4"/>
  <c r="H11" i="4" s="1"/>
  <c r="H15" i="4" s="1"/>
  <c r="G22" i="4"/>
  <c r="F22" i="4"/>
  <c r="E22" i="4"/>
  <c r="D22" i="4"/>
  <c r="C22" i="4"/>
  <c r="B22" i="4"/>
  <c r="B11" i="4" s="1"/>
  <c r="A22" i="4"/>
  <c r="K21" i="4"/>
  <c r="K11" i="4" s="1"/>
  <c r="K15" i="4" s="1"/>
  <c r="J21" i="4"/>
  <c r="I21" i="4"/>
  <c r="H21" i="4"/>
  <c r="G21" i="4"/>
  <c r="G11" i="4" s="1"/>
  <c r="G15" i="4" s="1"/>
  <c r="F21" i="4"/>
  <c r="E21" i="4"/>
  <c r="D21" i="4"/>
  <c r="C21" i="4"/>
  <c r="C11" i="4" s="1"/>
  <c r="C15" i="4" s="1"/>
  <c r="B21" i="4"/>
  <c r="A21" i="4"/>
  <c r="D11" i="4"/>
  <c r="D15" i="4" s="1"/>
  <c r="B5" i="4"/>
  <c r="B4" i="4"/>
  <c r="B3" i="4"/>
  <c r="E7" i="4" s="1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B91" i="2"/>
  <c r="B90" i="2"/>
  <c r="B89" i="2"/>
  <c r="B87" i="2"/>
  <c r="B86" i="2"/>
  <c r="E66" i="2"/>
  <c r="E65" i="2"/>
  <c r="E64" i="2"/>
  <c r="E63" i="2"/>
  <c r="E62" i="2"/>
  <c r="E61" i="2"/>
  <c r="E60" i="2"/>
  <c r="E59" i="2"/>
  <c r="E58" i="2"/>
  <c r="E57" i="2"/>
  <c r="E67" i="2" s="1"/>
  <c r="E52" i="2"/>
  <c r="E51" i="2"/>
  <c r="E50" i="2"/>
  <c r="E49" i="2"/>
  <c r="E48" i="2"/>
  <c r="E47" i="2"/>
  <c r="E46" i="2"/>
  <c r="E45" i="2"/>
  <c r="E53" i="2" s="1"/>
  <c r="E44" i="2"/>
  <c r="E43" i="2"/>
  <c r="D38" i="2"/>
  <c r="D37" i="2"/>
  <c r="D36" i="2"/>
  <c r="D35" i="2"/>
  <c r="D34" i="2"/>
  <c r="D33" i="2"/>
  <c r="D32" i="2"/>
  <c r="D31" i="2"/>
  <c r="D30" i="2"/>
  <c r="D39" i="2" s="1"/>
  <c r="D29" i="2"/>
  <c r="D24" i="2"/>
  <c r="D23" i="2"/>
  <c r="D22" i="2"/>
  <c r="D21" i="2"/>
  <c r="D20" i="2"/>
  <c r="D19" i="2"/>
  <c r="D18" i="2"/>
  <c r="D17" i="2"/>
  <c r="D16" i="2"/>
  <c r="D15" i="2"/>
  <c r="D25" i="2" s="1"/>
  <c r="C8" i="2"/>
  <c r="C9" i="2" s="1"/>
  <c r="B6" i="4" s="1"/>
  <c r="E17" i="4" l="1"/>
  <c r="E16" i="4"/>
  <c r="B88" i="2"/>
  <c r="B92" i="2" s="1"/>
  <c r="B15" i="4"/>
  <c r="I7" i="4"/>
  <c r="G7" i="4"/>
  <c r="H7" i="4"/>
  <c r="B7" i="4"/>
  <c r="J7" i="4"/>
  <c r="C7" i="4"/>
  <c r="K7" i="4"/>
  <c r="F7" i="4"/>
  <c r="D7" i="4"/>
  <c r="D17" i="4" l="1"/>
  <c r="D16" i="4"/>
  <c r="G16" i="4"/>
  <c r="G17" i="4"/>
  <c r="F16" i="4"/>
  <c r="F17" i="4"/>
  <c r="C17" i="4"/>
  <c r="C16" i="4"/>
  <c r="H16" i="4"/>
  <c r="H17" i="4"/>
  <c r="I16" i="4"/>
  <c r="I17" i="4"/>
  <c r="K17" i="4"/>
  <c r="K16" i="4"/>
  <c r="J16" i="4"/>
  <c r="J17" i="4"/>
  <c r="B16" i="4"/>
  <c r="B17" i="4"/>
</calcChain>
</file>

<file path=xl/sharedStrings.xml><?xml version="1.0" encoding="utf-8"?>
<sst xmlns="http://schemas.openxmlformats.org/spreadsheetml/2006/main" count="210" uniqueCount="176">
  <si>
    <t>How to use this template</t>
  </si>
  <si>
    <t>Purpose</t>
  </si>
  <si>
    <t>This workbook helps project owners build a simple, defensible budget by year.</t>
  </si>
  <si>
    <t>Quick start</t>
  </si>
  <si>
    <t>1) Fill in Project Info on Inputs: Start Date and End Date. Duration auto-calculates.</t>
  </si>
  <si>
    <t>2) Add equipment on Assets only if you want to include depreciation. Annual depreciation is prorated per calendar year within your project window.</t>
  </si>
  <si>
    <t>3) Enter per-year figures on Yearly Breakdown for: Labour, Materials, Travel, DSA, Third party costs. Equipment is pulled from Assets automatically.</t>
  </si>
  <si>
    <t>4) Review totals in Inputs → Section 3: Summary.</t>
  </si>
  <si>
    <t>Sections explained</t>
  </si>
  <si>
    <t>• Labour - staff time costed at hours × rate. Enter annual totals on Yearly Breakdown or use the helper table on Inputs to build bottom-up.</t>
  </si>
  <si>
    <t>• Materials - consumables and non-capital items used in the project.</t>
  </si>
  <si>
    <t>• Equipment - handled via depreciation. On Assets, enter Cost, Residual, Useful life, and In-service date. The sheet computes annual depreciation and allocates it by calendar year within the project period. Equipment costs in Yearly Breakdown are read-only and equal to summed depreciation per year.</t>
  </si>
  <si>
    <t>• Travel - transport and trip-related logistics (eg. flights, local transport, visas).</t>
  </si>
  <si>
    <t>• DSA - daily subsistence allowance (per diem). Use current EU DSA tables for the location. Multiply by days and number of trips. Enter annual totals on Yearly Breakdown.</t>
  </si>
  <si>
    <t>• Third party costs - contractors, consultants, or services not on payroll.</t>
  </si>
  <si>
    <t>EU DSA reference</t>
  </si>
  <si>
    <t>Use the latest EU mission allowance tables for per diem ceilings and hotel limits.</t>
  </si>
  <si>
    <t>* Link: Commission Delegated Regulation (EU) 2025/693 - mission allowances</t>
  </si>
  <si>
    <t>Paste into browser: https://eur-lex.europa.eu/eli/reg_del/2025/693/oj/eng/pdf</t>
  </si>
  <si>
    <t>Notes</t>
  </si>
  <si>
    <t>• Calendar split - The Yearly Breakdown uses true calendar years. Year 1 is Start Date to 31 Dec (or End Date if sooner). Following years run 1 Jan to 31 Dec, capped by End Date.</t>
  </si>
  <si>
    <t>• Proration - Depreciation is prorated by actual overlap days per year.</t>
  </si>
  <si>
    <t>• Auditability - Keep your bottom-up details (quotes, timesheets) with this file.</t>
  </si>
  <si>
    <t>Project Budget Template - 6 Sections</t>
  </si>
  <si>
    <t>Section 1: Project Info</t>
  </si>
  <si>
    <t>Project Title</t>
  </si>
  <si>
    <t>Enter title</t>
  </si>
  <si>
    <t>Project Owner</t>
  </si>
  <si>
    <t>Enter owner</t>
  </si>
  <si>
    <t>Start Date</t>
  </si>
  <si>
    <t>End Date</t>
  </si>
  <si>
    <t>Project Duration (months)</t>
  </si>
  <si>
    <t>Project Duration (years)</t>
  </si>
  <si>
    <t>Section 2: Helper tables (optional)</t>
  </si>
  <si>
    <t>Role/Person</t>
  </si>
  <si>
    <t>Hours</t>
  </si>
  <si>
    <t>Rate (€/hour)</t>
  </si>
  <si>
    <t>Subtotal (€)</t>
  </si>
  <si>
    <t>Item</t>
  </si>
  <si>
    <t>Quantity</t>
  </si>
  <si>
    <t>Unit Cost (€)</t>
  </si>
  <si>
    <t>Trip / Destination</t>
  </si>
  <si>
    <t>Flights/Transport (€)</t>
  </si>
  <si>
    <t>Local transport (€)</t>
  </si>
  <si>
    <t>Other (€)</t>
  </si>
  <si>
    <t>Country/City</t>
  </si>
  <si>
    <t>Days</t>
  </si>
  <si>
    <t>DSA (€/day)</t>
  </si>
  <si>
    <t>Trips</t>
  </si>
  <si>
    <t>* Check current EU daily allowance rates - Official Journal</t>
  </si>
  <si>
    <t>Commission Delegated Regulation (EU) 2025/693 - mission allowances</t>
  </si>
  <si>
    <t>Supplier/Service</t>
  </si>
  <si>
    <t>Estimate (€)</t>
  </si>
  <si>
    <t>Section 3: Summary</t>
  </si>
  <si>
    <t>Labour</t>
  </si>
  <si>
    <t>Materials</t>
  </si>
  <si>
    <t>Equipment (depreciation)</t>
  </si>
  <si>
    <t>Travel</t>
  </si>
  <si>
    <t>DSA</t>
  </si>
  <si>
    <t>Third party costs</t>
  </si>
  <si>
    <t>Grand Total</t>
  </si>
  <si>
    <t>Depreciable Assets - used for Equipment line</t>
  </si>
  <si>
    <t>Asset</t>
  </si>
  <si>
    <t>Cost (€)</t>
  </si>
  <si>
    <t>Residual (€)</t>
  </si>
  <si>
    <t>Useful life (years)</t>
  </si>
  <si>
    <t>In-service date</t>
  </si>
  <si>
    <t>End-of-life date</t>
  </si>
  <si>
    <t>Annual depreciation (€)</t>
  </si>
  <si>
    <t>Yearly Breakdown by Calendar Year</t>
  </si>
  <si>
    <t>Duration (months)</t>
  </si>
  <si>
    <t>Duration (years)</t>
  </si>
  <si>
    <t>Cal Year</t>
  </si>
  <si>
    <t>Category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</si>
  <si>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</si>
  <si>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</si>
  <si>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</si>
  <si>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</si>
  <si>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</si>
  <si>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</si>
  <si>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</si>
  <si>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</si>
  <si>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</si>
  <si>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</si>
  <si>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Total</t>
  </si>
  <si>
    <t>Period Start</t>
  </si>
  <si>
    <t>Period End</t>
  </si>
  <si>
    <t>Depreciation detail (per asset per year) - feeds Equipment</t>
  </si>
  <si>
    <t>Explanations and Definitions</t>
  </si>
  <si>
    <t>1) Inputs sheet - add Start Date and End Date. Duration auto-calculates.</t>
  </si>
  <si>
    <t>2) Assets sheet - add equipment only if you want depreciation included. Use Cost, Residual, Useful life, In-service date.</t>
  </si>
  <si>
    <t>3) Yearly Breakdown sheet - enter per-year amounts for Labour, Materials, Travel, DSA, and Third party costs.</t>
  </si>
  <si>
    <t>4) Equipment row is read-only and comes from Assets via straight-line depreciation prorated to each calendar year within your project period.</t>
  </si>
  <si>
    <t>5) Summary totals are on Inputs - Section 3.</t>
  </si>
  <si>
    <t>Cost categories - what to include</t>
  </si>
  <si>
    <t>What it covers</t>
  </si>
  <si>
    <t>Typical inclusions</t>
  </si>
  <si>
    <t>Where to enter</t>
  </si>
  <si>
    <t>People costs related to delivery of the project.</t>
  </si>
  <si>
    <t>Project management, engineers, analysts, admin support. Internal staff or fixed contractor packages.</t>
  </si>
  <si>
    <t>Enter per-year totals on Yearly Breakdown - Labour. Optional breakdown on Inputs - A. Labour helper.</t>
  </si>
  <si>
    <t>Consumables and non-capital items used up during the project.</t>
  </si>
  <si>
    <t>Components, small tools, cables, prototyping supplies, printing.</t>
  </si>
  <si>
    <t>Enter per-year totals on Yearly Breakdown - Materials. Optional breakdown on Inputs - B. Materials helper.</t>
  </si>
  <si>
    <t>Use of capital items via straight-line depreciation during the project period.</t>
  </si>
  <si>
    <t>Laptops, servers, instruments, test rigs. Cost less residual value over useful life.</t>
  </si>
  <si>
    <t>Add items on Assets. Equipment row on Yearly Breakdown is calculated automatically.</t>
  </si>
  <si>
    <t>Transport and trip logistics not covered by DSA.</t>
  </si>
  <si>
    <t>Flights, trains, car hire, fuel, visas, local transport, travel insurance.</t>
  </si>
  <si>
    <t>Enter per-year totals on Yearly Breakdown - Travel. Optional breakdown on Inputs - C. Travel helper.</t>
  </si>
  <si>
    <t>Daily subsistence allowance - per diem ceilings for meals and incidentals. Hotel caps may apply separately.</t>
  </si>
  <si>
    <t>Use the EU mission allowance tables for the destination. Multiply by trip days and trips.</t>
  </si>
  <si>
    <t>Enter per-year totals on Yearly Breakdown - DSA. Optional breakdown on Inputs - D. DSA helper.</t>
  </si>
  <si>
    <t>External services that are not on your payroll.</t>
  </si>
  <si>
    <t>Consultants, testing labs, certification bodies, outsourced development.</t>
  </si>
  <si>
    <t>Enter per-year totals on Yearly Breakdown - Third party. Optional breakdown on Inputs - E. Third party helper.</t>
  </si>
  <si>
    <t>Labour types and how this sheet handles them</t>
  </si>
  <si>
    <t>For simplicity this template uses fixed cost for Labour. If you need hourly, daily or blended rate modelling with social charges, overhead, work package mapping and phase-based burn rates, contact Raine Parker Consulting for a more complex and detailed budget.</t>
  </si>
  <si>
    <t>Term</t>
  </si>
  <si>
    <t>Plain meaning</t>
  </si>
  <si>
    <t>Typical formula/example</t>
  </si>
  <si>
    <t>Fixed cost</t>
  </si>
  <si>
    <t>Pre-agreed amount for a defined scope or period.</t>
  </si>
  <si>
    <t>Example - PM package at €30,000 for Year 1.</t>
  </si>
  <si>
    <t>Hourly rate</t>
  </si>
  <si>
    <t>Pay per hour worked.</t>
  </si>
  <si>
    <t>Hours × €/hour × burden (if applicable).</t>
  </si>
  <si>
    <t>Daily rate</t>
  </si>
  <si>
    <t>Pay per day worked.</t>
  </si>
  <si>
    <t>Days × €/day × burden (if applicable).</t>
  </si>
  <si>
    <t>Blended rate</t>
  </si>
  <si>
    <t>Single average rate for a mixed team.</t>
  </si>
  <si>
    <t>Team cost / total hours.</t>
  </si>
  <si>
    <t>Internal vs external</t>
  </si>
  <si>
    <t>Internal employees vs external contractors.</t>
  </si>
  <si>
    <t>Cost build-up differs - contractors may include margin.</t>
  </si>
  <si>
    <t>Fringe/overheads</t>
  </si>
  <si>
    <t>Employer taxes, benefits, indirect costs.</t>
  </si>
  <si>
    <t>Hourly cost × (1 + overhead%).</t>
  </si>
  <si>
    <t>Jargon and core formulas</t>
  </si>
  <si>
    <t>Meaning</t>
  </si>
  <si>
    <t>How it is handled here</t>
  </si>
  <si>
    <t>CAPEX vs OPEX</t>
  </si>
  <si>
    <t>Capital expenditure vs operating expense.</t>
  </si>
  <si>
    <t>Equipment is handled via depreciation from Assets. Others are direct OPEX.</t>
  </si>
  <si>
    <t>Depreciation</t>
  </si>
  <si>
    <t>Spread of an asset's cost over useful life.</t>
  </si>
  <si>
    <t>Straight-line: (Cost - Residual) / Useful life. Prorated by overlap days per calendar year in project window.</t>
  </si>
  <si>
    <t>Useful life</t>
  </si>
  <si>
    <t>Expected years of use for the asset.</t>
  </si>
  <si>
    <t>Entered on Assets - used to calculate annual depreciation.</t>
  </si>
  <si>
    <t>Residual value</t>
  </si>
  <si>
    <t>Value of the asset at end of useful life.</t>
  </si>
  <si>
    <t>Deducted from cost before depreciation.</t>
  </si>
  <si>
    <t>Date the asset starts being used.</t>
  </si>
  <si>
    <t>Determines when depreciation begins.</t>
  </si>
  <si>
    <t>Project year window</t>
  </si>
  <si>
    <t>Calendar year slice inside the project start and end.</t>
  </si>
  <si>
    <t>Year 1 - Start to 31 Dec; then 1 Jan to 31 Dec; last year capped at End Date.</t>
  </si>
  <si>
    <t>Proration</t>
  </si>
  <si>
    <t>Allocate cost in proportion to time overlap.</t>
  </si>
  <si>
    <t>Depreciation per year = Annual depreciation × (overlap days / 365).</t>
  </si>
  <si>
    <t>Daily subsistence allowance for meals and incidentals.</t>
  </si>
  <si>
    <t>Use EU tables. Enter totals per year on Yearly Breakdown.</t>
  </si>
  <si>
    <t>EU DSA reference - check current allowance ceilings</t>
  </si>
  <si>
    <t>Official Journal link:</t>
  </si>
  <si>
    <t xml:space="preserve">A. Labour </t>
  </si>
  <si>
    <t xml:space="preserve">Total Labour </t>
  </si>
  <si>
    <t xml:space="preserve">Total Materials </t>
  </si>
  <si>
    <t xml:space="preserve">Total Travel </t>
  </si>
  <si>
    <t xml:space="preserve">Total DSA </t>
  </si>
  <si>
    <t xml:space="preserve">Total Third party </t>
  </si>
  <si>
    <t xml:space="preserve">B. Materials </t>
  </si>
  <si>
    <t xml:space="preserve">C. Travel </t>
  </si>
  <si>
    <t>D. DSA  (Daily Subsistence Allowance)</t>
  </si>
  <si>
    <t xml:space="preserve">E. Third party costs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</si>
</sst>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;_ @_ "/>
  </numFmts>
  <fonts count="5" x14ac:knownFonts="1">
    <font>
      <sz val="11"/>
      <color theme="1"/>
      <name val="Calibri"/>
      <family val="2"/>
      <scheme val="minor"/>
    </font>
    <font>
      <b/>
      <sz val="14"/>
      <name val="Calibri"/>
    </font>
    <font>
      <b/>
      <sz val="11"/>
      <name val="Calibri"/>
    </font>
    <font>
      <sz val="12"/>
      <color theme="10"/>
      <name val="Calibri"/>
      <family val="2"/>
      <scheme val="minor"/>
    </font>
    <font>
      <b/>
      <sz val="12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D9E1F2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0" fillId="0" borderId="1" xfId="0" applyBorder="1"/>
    <xf numFmtId="0" fontId="3" fillId="0" borderId="0" xfId="1"/>
    <xf numFmtId="0" fontId="4" fillId="0" borderId="0" xfId="0" applyFont="1"/>
    <xf numFmtId="0" fontId="2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4" fontId="2" fillId="0" borderId="1" xfId="0" applyNumberFormat="1" applyFont="1" applyBorder="1"/>
    <xf numFmtId="4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0" fontId="0" fillId="0" borderId="0" xfId="0"/>
    <xf numFmtId="164" fontId="0" fillId="0" borderId="1" xfId="0" applyNumberFormat="1" applyBorder="1"/>
    <xf numFmtId="164" fontId="0" fillId="0" borderId="3" xfId="0" applyNumberFormat="1" applyBorder="1"/>
    <xf numFmtId="164" fontId="2" fillId="0" borderId="2" xfId="0" applyNumberFormat="1" applyFont="1" applyBorder="1"/>
    <xf numFmtId="0" fontId="0" fillId="4" borderId="1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eur-lex.europa.eu/eli/reg_del/2025/693/oj/eng/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eur-lex.europa.eu/eli/reg_del/2025/693/oj/eng/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8"/>
  <sheetViews>
    <sheetView tabSelected="1" workbookViewId="0">
      <selection sqref="A1:D1"/>
    </sheetView>
  </sheetViews>
  <sheetFormatPr defaultRowHeight="14.25" x14ac:dyDescent="0.45"/>
  <cols>
    <col min="1" max="1" width="110" customWidth="1"/>
  </cols>
  <sheetData>
    <row r="1" spans="1:4" ht="18" x14ac:dyDescent="0.55000000000000004">
      <c r="A1" s="12" t="s">
        <v>0</v>
      </c>
      <c r="B1" s="13"/>
      <c r="C1" s="13"/>
      <c r="D1" s="13"/>
    </row>
    <row r="3" spans="1:4" x14ac:dyDescent="0.45">
      <c r="A3" s="1" t="s">
        <v>1</v>
      </c>
    </row>
    <row r="4" spans="1:4" x14ac:dyDescent="0.45">
      <c r="A4" t="s">
        <v>2</v>
      </c>
    </row>
    <row r="6" spans="1:4" x14ac:dyDescent="0.45">
      <c r="A6" s="1" t="s">
        <v>3</v>
      </c>
    </row>
    <row r="7" spans="1:4" x14ac:dyDescent="0.45">
      <c r="A7" t="s">
        <v>4</v>
      </c>
    </row>
    <row r="8" spans="1:4" x14ac:dyDescent="0.45">
      <c r="A8" t="s">
        <v>5</v>
      </c>
    </row>
    <row r="9" spans="1:4" x14ac:dyDescent="0.45">
      <c r="A9" t="s">
        <v>6</v>
      </c>
    </row>
    <row r="10" spans="1:4" x14ac:dyDescent="0.45">
      <c r="A10" t="s">
        <v>7</v>
      </c>
    </row>
    <row r="12" spans="1:4" x14ac:dyDescent="0.45">
      <c r="A12" s="1" t="s">
        <v>8</v>
      </c>
    </row>
    <row r="13" spans="1:4" x14ac:dyDescent="0.45">
      <c r="A13" t="s">
        <v>9</v>
      </c>
    </row>
    <row r="14" spans="1:4" x14ac:dyDescent="0.45">
      <c r="A14" t="s">
        <v>10</v>
      </c>
    </row>
    <row r="15" spans="1:4" x14ac:dyDescent="0.45">
      <c r="A15" t="s">
        <v>11</v>
      </c>
    </row>
    <row r="16" spans="1:4" x14ac:dyDescent="0.45">
      <c r="A16" t="s">
        <v>12</v>
      </c>
    </row>
    <row r="17" spans="1:1" x14ac:dyDescent="0.45">
      <c r="A17" t="s">
        <v>13</v>
      </c>
    </row>
    <row r="18" spans="1:1" x14ac:dyDescent="0.45">
      <c r="A18" t="s">
        <v>14</v>
      </c>
    </row>
    <row r="20" spans="1:1" x14ac:dyDescent="0.45">
      <c r="A20" s="1" t="s">
        <v>15</v>
      </c>
    </row>
    <row r="21" spans="1:1" x14ac:dyDescent="0.45">
      <c r="A21" t="s">
        <v>16</v>
      </c>
    </row>
    <row r="22" spans="1:1" x14ac:dyDescent="0.45">
      <c r="A22" t="s">
        <v>17</v>
      </c>
    </row>
    <row r="23" spans="1:1" x14ac:dyDescent="0.45">
      <c r="A23" t="s">
        <v>18</v>
      </c>
    </row>
    <row r="25" spans="1:1" x14ac:dyDescent="0.45">
      <c r="A25" s="1" t="s">
        <v>19</v>
      </c>
    </row>
    <row r="26" spans="1:1" x14ac:dyDescent="0.45">
      <c r="A26" t="s">
        <v>20</v>
      </c>
    </row>
    <row r="27" spans="1:1" x14ac:dyDescent="0.45">
      <c r="A27" t="s">
        <v>21</v>
      </c>
    </row>
    <row r="28" spans="1:1" x14ac:dyDescent="0.45">
      <c r="A28" t="s">
        <v>22</v>
      </c>
    </row>
  </sheetData>
  <mergeCells count="1">
    <mergeCell ref="A1:D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2"/>
  <sheetViews>
    <sheetView topLeftCell="A63" workbookViewId="0">
      <selection activeCell="B86" sqref="B86"/>
    </sheetView>
  </sheetViews>
  <sheetFormatPr defaultRowHeight="14.25" x14ac:dyDescent="0.45"/>
  <cols>
    <col min="1" max="1" width="34" customWidth="1"/>
    <col min="2" max="4" width="18" customWidth="1"/>
    <col min="5" max="5" width="20" customWidth="1"/>
    <col min="6" max="6" width="18" customWidth="1"/>
  </cols>
  <sheetData>
    <row r="1" spans="1:4" ht="18" x14ac:dyDescent="0.55000000000000004">
      <c r="A1" s="12" t="s">
        <v>23</v>
      </c>
      <c r="B1" s="13"/>
      <c r="C1" s="13"/>
      <c r="D1" s="13"/>
    </row>
    <row r="3" spans="1:4" x14ac:dyDescent="0.45">
      <c r="A3" s="1" t="s">
        <v>24</v>
      </c>
    </row>
    <row r="4" spans="1:4" x14ac:dyDescent="0.45">
      <c r="A4" s="1" t="s">
        <v>25</v>
      </c>
      <c r="C4" t="s">
        <v>26</v>
      </c>
    </row>
    <row r="5" spans="1:4" x14ac:dyDescent="0.45">
      <c r="A5" s="1" t="s">
        <v>27</v>
      </c>
      <c r="C5" t="s">
        <v>28</v>
      </c>
    </row>
    <row r="6" spans="1:4" x14ac:dyDescent="0.45">
      <c r="A6" s="1" t="s">
        <v>29</v>
      </c>
    </row>
    <row r="7" spans="1:4" x14ac:dyDescent="0.45">
      <c r="A7" s="1" t="s">
        <v>30</v>
      </c>
    </row>
    <row r="8" spans="1:4" x14ac:dyDescent="0.45">
      <c r="A8" s="1" t="s">
        <v>31</v>
      </c>
      <c r="C8" t="str">
        <f>IF(COUNTA(C6:C7)=2, DATEDIF(C6, C7, "m") + 1, "")</f>
        <v/>
      </c>
    </row>
    <row r="9" spans="1:4" x14ac:dyDescent="0.45">
      <c r="A9" s="1" t="s">
        <v>32</v>
      </c>
      <c r="C9" t="str">
        <f>IF(C8&lt;&gt;"", ROUND(C8/12, 2), "")</f>
        <v/>
      </c>
    </row>
    <row r="11" spans="1:4" x14ac:dyDescent="0.45">
      <c r="A11" s="1" t="s">
        <v>33</v>
      </c>
    </row>
    <row r="13" spans="1:4" x14ac:dyDescent="0.45">
      <c r="A13" s="1" t="s">
        <v>166</v>
      </c>
    </row>
    <row r="14" spans="1:4" x14ac:dyDescent="0.45">
      <c r="A14" s="2" t="s">
        <v>34</v>
      </c>
      <c r="B14" s="2" t="s">
        <v>35</v>
      </c>
      <c r="C14" s="2" t="s">
        <v>36</v>
      </c>
      <c r="D14" s="2" t="s">
        <v>37</v>
      </c>
    </row>
    <row r="15" spans="1:4" x14ac:dyDescent="0.45">
      <c r="A15" s="3"/>
      <c r="B15" s="3"/>
      <c r="C15" s="3"/>
      <c r="D15" s="14">
        <f t="shared" ref="D15:D24" si="0">IFERROR(B15*C15,0)</f>
        <v>0</v>
      </c>
    </row>
    <row r="16" spans="1:4" x14ac:dyDescent="0.45">
      <c r="A16" s="3"/>
      <c r="B16" s="3"/>
      <c r="C16" s="3"/>
      <c r="D16" s="14">
        <f t="shared" si="0"/>
        <v>0</v>
      </c>
    </row>
    <row r="17" spans="1:4" x14ac:dyDescent="0.45">
      <c r="A17" s="3"/>
      <c r="B17" s="3"/>
      <c r="C17" s="3"/>
      <c r="D17" s="14">
        <f t="shared" si="0"/>
        <v>0</v>
      </c>
    </row>
    <row r="18" spans="1:4" x14ac:dyDescent="0.45">
      <c r="A18" s="3"/>
      <c r="B18" s="3"/>
      <c r="C18" s="3"/>
      <c r="D18" s="14">
        <f t="shared" si="0"/>
        <v>0</v>
      </c>
    </row>
    <row r="19" spans="1:4" x14ac:dyDescent="0.45">
      <c r="A19" s="3"/>
      <c r="B19" s="3"/>
      <c r="C19" s="3"/>
      <c r="D19" s="14">
        <f t="shared" si="0"/>
        <v>0</v>
      </c>
    </row>
    <row r="20" spans="1:4" x14ac:dyDescent="0.45">
      <c r="A20" s="3"/>
      <c r="B20" s="3"/>
      <c r="C20" s="3"/>
      <c r="D20" s="14">
        <f t="shared" si="0"/>
        <v>0</v>
      </c>
    </row>
    <row r="21" spans="1:4" x14ac:dyDescent="0.45">
      <c r="A21" s="3"/>
      <c r="B21" s="3"/>
      <c r="C21" s="3"/>
      <c r="D21" s="14">
        <f t="shared" si="0"/>
        <v>0</v>
      </c>
    </row>
    <row r="22" spans="1:4" x14ac:dyDescent="0.45">
      <c r="A22" s="3"/>
      <c r="B22" s="3"/>
      <c r="C22" s="3"/>
      <c r="D22" s="14">
        <f t="shared" si="0"/>
        <v>0</v>
      </c>
    </row>
    <row r="23" spans="1:4" x14ac:dyDescent="0.45">
      <c r="A23" s="3"/>
      <c r="B23" s="3"/>
      <c r="C23" s="3"/>
      <c r="D23" s="14">
        <f t="shared" si="0"/>
        <v>0</v>
      </c>
    </row>
    <row r="24" spans="1:4" x14ac:dyDescent="0.45">
      <c r="A24" s="3"/>
      <c r="B24" s="3"/>
      <c r="C24" s="3"/>
      <c r="D24" s="15">
        <f t="shared" si="0"/>
        <v>0</v>
      </c>
    </row>
    <row r="25" spans="1:4" ht="14.65" thickBot="1" x14ac:dyDescent="0.5">
      <c r="A25" s="1" t="s">
        <v>167</v>
      </c>
      <c r="D25" s="16">
        <f>SUM(D15:D24)</f>
        <v>0</v>
      </c>
    </row>
    <row r="27" spans="1:4" x14ac:dyDescent="0.45">
      <c r="A27" s="1" t="s">
        <v>172</v>
      </c>
    </row>
    <row r="28" spans="1:4" x14ac:dyDescent="0.45">
      <c r="A28" s="2" t="s">
        <v>38</v>
      </c>
      <c r="B28" s="2" t="s">
        <v>39</v>
      </c>
      <c r="C28" s="2" t="s">
        <v>40</v>
      </c>
      <c r="D28" s="2" t="s">
        <v>37</v>
      </c>
    </row>
    <row r="29" spans="1:4" x14ac:dyDescent="0.45">
      <c r="A29" s="3"/>
      <c r="B29" s="3"/>
      <c r="C29" s="3"/>
      <c r="D29" s="14">
        <f t="shared" ref="D29:D38" si="1">IFERROR(B29*C29,0)</f>
        <v>0</v>
      </c>
    </row>
    <row r="30" spans="1:4" x14ac:dyDescent="0.45">
      <c r="A30" s="3"/>
      <c r="B30" s="3"/>
      <c r="C30" s="3"/>
      <c r="D30" s="14">
        <f t="shared" si="1"/>
        <v>0</v>
      </c>
    </row>
    <row r="31" spans="1:4" x14ac:dyDescent="0.45">
      <c r="A31" s="3"/>
      <c r="B31" s="3"/>
      <c r="C31" s="3"/>
      <c r="D31" s="14">
        <f t="shared" si="1"/>
        <v>0</v>
      </c>
    </row>
    <row r="32" spans="1:4" x14ac:dyDescent="0.45">
      <c r="A32" s="3"/>
      <c r="B32" s="3"/>
      <c r="C32" s="3"/>
      <c r="D32" s="14">
        <f t="shared" si="1"/>
        <v>0</v>
      </c>
    </row>
    <row r="33" spans="1:5" x14ac:dyDescent="0.45">
      <c r="A33" s="3"/>
      <c r="B33" s="3"/>
      <c r="C33" s="3"/>
      <c r="D33" s="14">
        <f t="shared" si="1"/>
        <v>0</v>
      </c>
    </row>
    <row r="34" spans="1:5" x14ac:dyDescent="0.45">
      <c r="A34" s="3"/>
      <c r="B34" s="3"/>
      <c r="C34" s="3"/>
      <c r="D34" s="14">
        <f t="shared" si="1"/>
        <v>0</v>
      </c>
    </row>
    <row r="35" spans="1:5" x14ac:dyDescent="0.45">
      <c r="A35" s="3"/>
      <c r="B35" s="3"/>
      <c r="C35" s="3"/>
      <c r="D35" s="14">
        <f t="shared" si="1"/>
        <v>0</v>
      </c>
    </row>
    <row r="36" spans="1:5" x14ac:dyDescent="0.45">
      <c r="A36" s="3"/>
      <c r="B36" s="3"/>
      <c r="C36" s="3"/>
      <c r="D36" s="14">
        <f t="shared" si="1"/>
        <v>0</v>
      </c>
    </row>
    <row r="37" spans="1:5" x14ac:dyDescent="0.45">
      <c r="A37" s="3"/>
      <c r="B37" s="3"/>
      <c r="C37" s="3"/>
      <c r="D37" s="14">
        <f t="shared" si="1"/>
        <v>0</v>
      </c>
    </row>
    <row r="38" spans="1:5" x14ac:dyDescent="0.45">
      <c r="A38" s="3"/>
      <c r="B38" s="3"/>
      <c r="C38" s="3"/>
      <c r="D38" s="15">
        <f t="shared" si="1"/>
        <v>0</v>
      </c>
    </row>
    <row r="39" spans="1:5" ht="14.65" thickBot="1" x14ac:dyDescent="0.5">
      <c r="A39" s="1" t="s">
        <v>168</v>
      </c>
      <c r="D39" s="16">
        <f>SUM(D29:D38)</f>
        <v>0</v>
      </c>
    </row>
    <row r="41" spans="1:5" x14ac:dyDescent="0.45">
      <c r="A41" s="1" t="s">
        <v>173</v>
      </c>
    </row>
    <row r="42" spans="1:5" x14ac:dyDescent="0.45">
      <c r="A42" s="2" t="s">
        <v>41</v>
      </c>
      <c r="B42" s="2" t="s">
        <v>42</v>
      </c>
      <c r="C42" s="2" t="s">
        <v>43</v>
      </c>
      <c r="D42" s="2" t="s">
        <v>44</v>
      </c>
      <c r="E42" s="2" t="s">
        <v>37</v>
      </c>
    </row>
    <row r="43" spans="1:5" x14ac:dyDescent="0.45">
      <c r="A43" s="3"/>
      <c r="B43" s="3"/>
      <c r="C43" s="3"/>
      <c r="D43" s="3"/>
      <c r="E43" s="14">
        <f t="shared" ref="E43:E52" si="2">IFERROR(B43+C43+D43,0)</f>
        <v>0</v>
      </c>
    </row>
    <row r="44" spans="1:5" x14ac:dyDescent="0.45">
      <c r="A44" s="3"/>
      <c r="B44" s="3"/>
      <c r="C44" s="3"/>
      <c r="D44" s="3"/>
      <c r="E44" s="14">
        <f t="shared" si="2"/>
        <v>0</v>
      </c>
    </row>
    <row r="45" spans="1:5" x14ac:dyDescent="0.45">
      <c r="A45" s="3"/>
      <c r="B45" s="3"/>
      <c r="C45" s="3"/>
      <c r="D45" s="3"/>
      <c r="E45" s="14">
        <f t="shared" si="2"/>
        <v>0</v>
      </c>
    </row>
    <row r="46" spans="1:5" x14ac:dyDescent="0.45">
      <c r="A46" s="3"/>
      <c r="B46" s="3"/>
      <c r="C46" s="3"/>
      <c r="D46" s="3"/>
      <c r="E46" s="14">
        <f t="shared" si="2"/>
        <v>0</v>
      </c>
    </row>
    <row r="47" spans="1:5" x14ac:dyDescent="0.45">
      <c r="A47" s="3"/>
      <c r="B47" s="3"/>
      <c r="C47" s="3"/>
      <c r="D47" s="3"/>
      <c r="E47" s="14">
        <f t="shared" si="2"/>
        <v>0</v>
      </c>
    </row>
    <row r="48" spans="1:5" x14ac:dyDescent="0.45">
      <c r="A48" s="3"/>
      <c r="B48" s="3"/>
      <c r="C48" s="3"/>
      <c r="D48" s="3"/>
      <c r="E48" s="14">
        <f t="shared" si="2"/>
        <v>0</v>
      </c>
    </row>
    <row r="49" spans="1:5" x14ac:dyDescent="0.45">
      <c r="A49" s="3"/>
      <c r="B49" s="3"/>
      <c r="C49" s="3"/>
      <c r="D49" s="3"/>
      <c r="E49" s="14">
        <f t="shared" si="2"/>
        <v>0</v>
      </c>
    </row>
    <row r="50" spans="1:5" x14ac:dyDescent="0.45">
      <c r="A50" s="3"/>
      <c r="B50" s="3"/>
      <c r="C50" s="3"/>
      <c r="D50" s="3"/>
      <c r="E50" s="14">
        <f t="shared" si="2"/>
        <v>0</v>
      </c>
    </row>
    <row r="51" spans="1:5" x14ac:dyDescent="0.45">
      <c r="A51" s="3"/>
      <c r="B51" s="3"/>
      <c r="C51" s="3"/>
      <c r="D51" s="3"/>
      <c r="E51" s="14">
        <f t="shared" si="2"/>
        <v>0</v>
      </c>
    </row>
    <row r="52" spans="1:5" x14ac:dyDescent="0.45">
      <c r="A52" s="3"/>
      <c r="B52" s="3"/>
      <c r="C52" s="3"/>
      <c r="D52" s="3"/>
      <c r="E52" s="15">
        <f t="shared" si="2"/>
        <v>0</v>
      </c>
    </row>
    <row r="53" spans="1:5" ht="14.65" thickBot="1" x14ac:dyDescent="0.5">
      <c r="A53" s="1" t="s">
        <v>169</v>
      </c>
      <c r="E53" s="16">
        <f>SUM(E43:E52)</f>
        <v>0</v>
      </c>
    </row>
    <row r="55" spans="1:5" x14ac:dyDescent="0.45">
      <c r="A55" s="1" t="s">
        <v>174</v>
      </c>
    </row>
    <row r="56" spans="1:5" x14ac:dyDescent="0.45">
      <c r="A56" s="2" t="s">
        <v>45</v>
      </c>
      <c r="B56" s="2" t="s">
        <v>46</v>
      </c>
      <c r="C56" s="2" t="s">
        <v>47</v>
      </c>
      <c r="D56" s="2" t="s">
        <v>48</v>
      </c>
      <c r="E56" s="2" t="s">
        <v>37</v>
      </c>
    </row>
    <row r="57" spans="1:5" x14ac:dyDescent="0.45">
      <c r="A57" s="3"/>
      <c r="B57" s="3"/>
      <c r="C57" s="3"/>
      <c r="D57" s="3"/>
      <c r="E57" s="14">
        <f t="shared" ref="E57:E66" si="3">IFERROR(B57*C57*D57,0)</f>
        <v>0</v>
      </c>
    </row>
    <row r="58" spans="1:5" x14ac:dyDescent="0.45">
      <c r="A58" s="3"/>
      <c r="B58" s="3"/>
      <c r="C58" s="3"/>
      <c r="D58" s="3"/>
      <c r="E58" s="14">
        <f t="shared" si="3"/>
        <v>0</v>
      </c>
    </row>
    <row r="59" spans="1:5" x14ac:dyDescent="0.45">
      <c r="A59" s="3"/>
      <c r="B59" s="3"/>
      <c r="C59" s="3"/>
      <c r="D59" s="3"/>
      <c r="E59" s="14">
        <f t="shared" si="3"/>
        <v>0</v>
      </c>
    </row>
    <row r="60" spans="1:5" x14ac:dyDescent="0.45">
      <c r="A60" s="3"/>
      <c r="B60" s="3"/>
      <c r="C60" s="3"/>
      <c r="D60" s="3"/>
      <c r="E60" s="14">
        <f t="shared" si="3"/>
        <v>0</v>
      </c>
    </row>
    <row r="61" spans="1:5" x14ac:dyDescent="0.45">
      <c r="A61" s="3"/>
      <c r="B61" s="3"/>
      <c r="C61" s="3"/>
      <c r="D61" s="3"/>
      <c r="E61" s="14">
        <f t="shared" si="3"/>
        <v>0</v>
      </c>
    </row>
    <row r="62" spans="1:5" x14ac:dyDescent="0.45">
      <c r="A62" s="3"/>
      <c r="B62" s="3"/>
      <c r="C62" s="3"/>
      <c r="D62" s="3"/>
      <c r="E62" s="14">
        <f t="shared" si="3"/>
        <v>0</v>
      </c>
    </row>
    <row r="63" spans="1:5" x14ac:dyDescent="0.45">
      <c r="A63" s="3"/>
      <c r="B63" s="3"/>
      <c r="C63" s="3"/>
      <c r="D63" s="3"/>
      <c r="E63" s="14">
        <f t="shared" si="3"/>
        <v>0</v>
      </c>
    </row>
    <row r="64" spans="1:5" x14ac:dyDescent="0.45">
      <c r="A64" s="3"/>
      <c r="B64" s="3"/>
      <c r="C64" s="3"/>
      <c r="D64" s="3"/>
      <c r="E64" s="14">
        <f t="shared" si="3"/>
        <v>0</v>
      </c>
    </row>
    <row r="65" spans="1:5" x14ac:dyDescent="0.45">
      <c r="A65" s="3"/>
      <c r="B65" s="3"/>
      <c r="C65" s="3"/>
      <c r="D65" s="3"/>
      <c r="E65" s="14">
        <f t="shared" si="3"/>
        <v>0</v>
      </c>
    </row>
    <row r="66" spans="1:5" x14ac:dyDescent="0.45">
      <c r="A66" s="3"/>
      <c r="B66" s="3"/>
      <c r="C66" s="3"/>
      <c r="D66" s="3"/>
      <c r="E66" s="15">
        <f t="shared" si="3"/>
        <v>0</v>
      </c>
    </row>
    <row r="67" spans="1:5" ht="14.65" thickBot="1" x14ac:dyDescent="0.5">
      <c r="A67" s="1" t="s">
        <v>170</v>
      </c>
      <c r="E67" s="16">
        <f>SUM(E57:E66)</f>
        <v>0</v>
      </c>
    </row>
    <row r="69" spans="1:5" ht="15.75" x14ac:dyDescent="0.5">
      <c r="A69" t="s">
        <v>49</v>
      </c>
      <c r="B69" s="4" t="s">
        <v>50</v>
      </c>
    </row>
    <row r="71" spans="1:5" x14ac:dyDescent="0.45">
      <c r="A71" s="1" t="s">
        <v>175</v>
      </c>
    </row>
    <row r="72" spans="1:5" x14ac:dyDescent="0.45">
      <c r="A72" s="2" t="s">
        <v>51</v>
      </c>
      <c r="B72" s="2" t="s">
        <v>52</v>
      </c>
    </row>
    <row r="73" spans="1:5" x14ac:dyDescent="0.45">
      <c r="A73" s="3"/>
      <c r="B73" s="14"/>
    </row>
    <row r="74" spans="1:5" x14ac:dyDescent="0.45">
      <c r="A74" s="3"/>
      <c r="B74" s="14"/>
    </row>
    <row r="75" spans="1:5" x14ac:dyDescent="0.45">
      <c r="A75" s="3"/>
      <c r="B75" s="14"/>
    </row>
    <row r="76" spans="1:5" x14ac:dyDescent="0.45">
      <c r="A76" s="3"/>
      <c r="B76" s="14"/>
    </row>
    <row r="77" spans="1:5" x14ac:dyDescent="0.45">
      <c r="A77" s="3"/>
      <c r="B77" s="14"/>
    </row>
    <row r="78" spans="1:5" x14ac:dyDescent="0.45">
      <c r="A78" s="3"/>
      <c r="B78" s="14"/>
    </row>
    <row r="79" spans="1:5" x14ac:dyDescent="0.45">
      <c r="A79" s="3"/>
      <c r="B79" s="14"/>
    </row>
    <row r="80" spans="1:5" x14ac:dyDescent="0.45">
      <c r="A80" s="3"/>
      <c r="B80" s="14"/>
    </row>
    <row r="81" spans="1:2" x14ac:dyDescent="0.45">
      <c r="A81" s="3"/>
      <c r="B81" s="14"/>
    </row>
    <row r="82" spans="1:2" x14ac:dyDescent="0.45">
      <c r="A82" s="3"/>
      <c r="B82" s="15"/>
    </row>
    <row r="83" spans="1:2" ht="14.65" thickBot="1" x14ac:dyDescent="0.5">
      <c r="A83" s="1" t="s">
        <v>171</v>
      </c>
      <c r="B83" s="16">
        <f>SUM(B73:B82)</f>
        <v>0</v>
      </c>
    </row>
    <row r="85" spans="1:2" x14ac:dyDescent="0.45">
      <c r="A85" s="1" t="s">
        <v>53</v>
      </c>
    </row>
    <row r="86" spans="1:2" x14ac:dyDescent="0.45">
      <c r="A86" t="s">
        <v>54</v>
      </c>
      <c r="B86">
        <f>SUM('Yearly Breakdown'!B9:K9)</f>
        <v>0</v>
      </c>
    </row>
    <row r="87" spans="1:2" x14ac:dyDescent="0.45">
      <c r="A87" t="s">
        <v>55</v>
      </c>
      <c r="B87">
        <f>SUM('Yearly Breakdown'!B10:K10)</f>
        <v>0</v>
      </c>
    </row>
    <row r="88" spans="1:2" x14ac:dyDescent="0.45">
      <c r="A88" t="s">
        <v>56</v>
      </c>
      <c r="B88">
        <f>SUM('Yearly Breakdown'!B11:K11)</f>
        <v>0</v>
      </c>
    </row>
    <row r="89" spans="1:2" x14ac:dyDescent="0.45">
      <c r="A89" t="s">
        <v>57</v>
      </c>
      <c r="B89">
        <f>SUM('Yearly Breakdown'!B12:K12)</f>
        <v>0</v>
      </c>
    </row>
    <row r="90" spans="1:2" x14ac:dyDescent="0.45">
      <c r="A90" t="s">
        <v>58</v>
      </c>
      <c r="B90">
        <f>SUM('Yearly Breakdown'!B13:K13)</f>
        <v>0</v>
      </c>
    </row>
    <row r="91" spans="1:2" x14ac:dyDescent="0.45">
      <c r="A91" t="s">
        <v>59</v>
      </c>
      <c r="B91">
        <f>SUM('Yearly Breakdown'!B14:K14)</f>
        <v>0</v>
      </c>
    </row>
    <row r="92" spans="1:2" x14ac:dyDescent="0.45">
      <c r="A92" s="1" t="s">
        <v>60</v>
      </c>
      <c r="B92" s="1">
        <f>SUM(B86:B91)</f>
        <v>0</v>
      </c>
    </row>
  </sheetData>
  <mergeCells count="1">
    <mergeCell ref="A1:D1"/>
  </mergeCells>
  <hyperlinks>
    <hyperlink ref="B69" r:id="rId1" xr:uid="{00000000-0004-0000-01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3"/>
  <sheetViews>
    <sheetView workbookViewId="0">
      <selection activeCell="B5" sqref="B5"/>
    </sheetView>
  </sheetViews>
  <sheetFormatPr defaultRowHeight="14.25" x14ac:dyDescent="0.45"/>
  <cols>
    <col min="1" max="1" width="30" customWidth="1"/>
    <col min="2" max="3" width="16" customWidth="1"/>
    <col min="4" max="6" width="18" customWidth="1"/>
    <col min="7" max="7" width="22" customWidth="1"/>
    <col min="8" max="8" width="14" customWidth="1"/>
  </cols>
  <sheetData>
    <row r="1" spans="1:7" ht="15.75" x14ac:dyDescent="0.5">
      <c r="A1" s="5" t="s">
        <v>61</v>
      </c>
    </row>
    <row r="3" spans="1:7" x14ac:dyDescent="0.45">
      <c r="A3" s="6" t="s">
        <v>62</v>
      </c>
      <c r="B3" s="6" t="s">
        <v>63</v>
      </c>
      <c r="C3" s="6" t="s">
        <v>64</v>
      </c>
      <c r="D3" s="6" t="s">
        <v>65</v>
      </c>
      <c r="E3" s="6" t="s">
        <v>66</v>
      </c>
      <c r="F3" s="6" t="s">
        <v>67</v>
      </c>
      <c r="G3" s="6" t="s">
        <v>68</v>
      </c>
    </row>
    <row r="4" spans="1:7" x14ac:dyDescent="0.45">
      <c r="A4" s="3"/>
      <c r="B4" s="3"/>
      <c r="C4" s="3"/>
      <c r="D4" s="3"/>
      <c r="E4" s="3"/>
      <c r="F4" s="17" t="str">
        <f t="shared" ref="F4:F33" si="0">IF(E4&lt;&gt;"", EDATE(E4, D4*12), "")</f>
        <v/>
      </c>
      <c r="G4" s="14">
        <f t="shared" ref="G4:G33" si="1">IF(AND(B4&gt;0,D4&gt;0), (B4-C4)/D4, 0)</f>
        <v>0</v>
      </c>
    </row>
    <row r="5" spans="1:7" x14ac:dyDescent="0.45">
      <c r="A5" s="3"/>
      <c r="B5" s="3"/>
      <c r="C5" s="3"/>
      <c r="D5" s="3"/>
      <c r="E5" s="3"/>
      <c r="F5" s="17" t="str">
        <f t="shared" si="0"/>
        <v/>
      </c>
      <c r="G5" s="14">
        <f t="shared" si="1"/>
        <v>0</v>
      </c>
    </row>
    <row r="6" spans="1:7" x14ac:dyDescent="0.45">
      <c r="A6" s="3"/>
      <c r="B6" s="3"/>
      <c r="C6" s="3"/>
      <c r="D6" s="3"/>
      <c r="E6" s="3"/>
      <c r="F6" s="17" t="str">
        <f t="shared" si="0"/>
        <v/>
      </c>
      <c r="G6" s="14">
        <f t="shared" si="1"/>
        <v>0</v>
      </c>
    </row>
    <row r="7" spans="1:7" x14ac:dyDescent="0.45">
      <c r="A7" s="3"/>
      <c r="B7" s="3"/>
      <c r="C7" s="3"/>
      <c r="D7" s="3"/>
      <c r="E7" s="3"/>
      <c r="F7" s="17" t="str">
        <f t="shared" si="0"/>
        <v/>
      </c>
      <c r="G7" s="14">
        <f t="shared" si="1"/>
        <v>0</v>
      </c>
    </row>
    <row r="8" spans="1:7" x14ac:dyDescent="0.45">
      <c r="A8" s="3"/>
      <c r="B8" s="3"/>
      <c r="C8" s="3"/>
      <c r="D8" s="3"/>
      <c r="E8" s="3"/>
      <c r="F8" s="17" t="str">
        <f t="shared" si="0"/>
        <v/>
      </c>
      <c r="G8" s="14">
        <f t="shared" si="1"/>
        <v>0</v>
      </c>
    </row>
    <row r="9" spans="1:7" x14ac:dyDescent="0.45">
      <c r="A9" s="3"/>
      <c r="B9" s="3"/>
      <c r="C9" s="3"/>
      <c r="D9" s="3"/>
      <c r="E9" s="3"/>
      <c r="F9" s="17" t="str">
        <f t="shared" si="0"/>
        <v/>
      </c>
      <c r="G9" s="14">
        <f t="shared" si="1"/>
        <v>0</v>
      </c>
    </row>
    <row r="10" spans="1:7" x14ac:dyDescent="0.45">
      <c r="A10" s="3"/>
      <c r="B10" s="3"/>
      <c r="C10" s="3"/>
      <c r="D10" s="3"/>
      <c r="E10" s="3"/>
      <c r="F10" s="17" t="str">
        <f t="shared" si="0"/>
        <v/>
      </c>
      <c r="G10" s="14">
        <f t="shared" si="1"/>
        <v>0</v>
      </c>
    </row>
    <row r="11" spans="1:7" x14ac:dyDescent="0.45">
      <c r="A11" s="3"/>
      <c r="B11" s="3"/>
      <c r="C11" s="3"/>
      <c r="D11" s="3"/>
      <c r="E11" s="3"/>
      <c r="F11" s="17" t="str">
        <f t="shared" si="0"/>
        <v/>
      </c>
      <c r="G11" s="14">
        <f t="shared" si="1"/>
        <v>0</v>
      </c>
    </row>
    <row r="12" spans="1:7" x14ac:dyDescent="0.45">
      <c r="A12" s="3"/>
      <c r="B12" s="3"/>
      <c r="C12" s="3"/>
      <c r="D12" s="3"/>
      <c r="E12" s="3"/>
      <c r="F12" s="17" t="str">
        <f t="shared" si="0"/>
        <v/>
      </c>
      <c r="G12" s="14">
        <f t="shared" si="1"/>
        <v>0</v>
      </c>
    </row>
    <row r="13" spans="1:7" x14ac:dyDescent="0.45">
      <c r="A13" s="3"/>
      <c r="B13" s="3"/>
      <c r="C13" s="3"/>
      <c r="D13" s="3"/>
      <c r="E13" s="3"/>
      <c r="F13" s="17" t="str">
        <f t="shared" si="0"/>
        <v/>
      </c>
      <c r="G13" s="14">
        <f t="shared" si="1"/>
        <v>0</v>
      </c>
    </row>
    <row r="14" spans="1:7" x14ac:dyDescent="0.45">
      <c r="A14" s="3"/>
      <c r="B14" s="3"/>
      <c r="C14" s="3"/>
      <c r="D14" s="3"/>
      <c r="E14" s="3"/>
      <c r="F14" s="17" t="str">
        <f t="shared" si="0"/>
        <v/>
      </c>
      <c r="G14" s="14">
        <f t="shared" si="1"/>
        <v>0</v>
      </c>
    </row>
    <row r="15" spans="1:7" x14ac:dyDescent="0.45">
      <c r="A15" s="3"/>
      <c r="B15" s="3"/>
      <c r="C15" s="3"/>
      <c r="D15" s="3"/>
      <c r="E15" s="3"/>
      <c r="F15" s="17" t="str">
        <f t="shared" si="0"/>
        <v/>
      </c>
      <c r="G15" s="14">
        <f t="shared" si="1"/>
        <v>0</v>
      </c>
    </row>
    <row r="16" spans="1:7" x14ac:dyDescent="0.45">
      <c r="A16" s="3"/>
      <c r="B16" s="3"/>
      <c r="C16" s="3"/>
      <c r="D16" s="3"/>
      <c r="E16" s="3"/>
      <c r="F16" s="17" t="str">
        <f t="shared" si="0"/>
        <v/>
      </c>
      <c r="G16" s="14">
        <f t="shared" si="1"/>
        <v>0</v>
      </c>
    </row>
    <row r="17" spans="1:7" x14ac:dyDescent="0.45">
      <c r="A17" s="3"/>
      <c r="B17" s="3"/>
      <c r="C17" s="3"/>
      <c r="D17" s="3"/>
      <c r="E17" s="3"/>
      <c r="F17" s="17" t="str">
        <f t="shared" si="0"/>
        <v/>
      </c>
      <c r="G17" s="14">
        <f t="shared" si="1"/>
        <v>0</v>
      </c>
    </row>
    <row r="18" spans="1:7" x14ac:dyDescent="0.45">
      <c r="A18" s="3"/>
      <c r="B18" s="3"/>
      <c r="C18" s="3"/>
      <c r="D18" s="3"/>
      <c r="E18" s="3"/>
      <c r="F18" s="17" t="str">
        <f t="shared" si="0"/>
        <v/>
      </c>
      <c r="G18" s="14">
        <f t="shared" si="1"/>
        <v>0</v>
      </c>
    </row>
    <row r="19" spans="1:7" x14ac:dyDescent="0.45">
      <c r="A19" s="3"/>
      <c r="B19" s="3"/>
      <c r="C19" s="3"/>
      <c r="D19" s="3"/>
      <c r="E19" s="3"/>
      <c r="F19" s="17" t="str">
        <f t="shared" si="0"/>
        <v/>
      </c>
      <c r="G19" s="14">
        <f t="shared" si="1"/>
        <v>0</v>
      </c>
    </row>
    <row r="20" spans="1:7" x14ac:dyDescent="0.45">
      <c r="A20" s="3"/>
      <c r="B20" s="3"/>
      <c r="C20" s="3"/>
      <c r="D20" s="3"/>
      <c r="E20" s="3"/>
      <c r="F20" s="17" t="str">
        <f t="shared" si="0"/>
        <v/>
      </c>
      <c r="G20" s="14">
        <f t="shared" si="1"/>
        <v>0</v>
      </c>
    </row>
    <row r="21" spans="1:7" x14ac:dyDescent="0.45">
      <c r="A21" s="3"/>
      <c r="B21" s="3"/>
      <c r="C21" s="3"/>
      <c r="D21" s="3"/>
      <c r="E21" s="3"/>
      <c r="F21" s="17" t="str">
        <f t="shared" si="0"/>
        <v/>
      </c>
      <c r="G21" s="14">
        <f t="shared" si="1"/>
        <v>0</v>
      </c>
    </row>
    <row r="22" spans="1:7" x14ac:dyDescent="0.45">
      <c r="A22" s="3"/>
      <c r="B22" s="3"/>
      <c r="C22" s="3"/>
      <c r="D22" s="3"/>
      <c r="E22" s="3"/>
      <c r="F22" s="17" t="str">
        <f t="shared" si="0"/>
        <v/>
      </c>
      <c r="G22" s="14">
        <f t="shared" si="1"/>
        <v>0</v>
      </c>
    </row>
    <row r="23" spans="1:7" x14ac:dyDescent="0.45">
      <c r="A23" s="3"/>
      <c r="B23" s="3"/>
      <c r="C23" s="3"/>
      <c r="D23" s="3"/>
      <c r="E23" s="3"/>
      <c r="F23" s="17" t="str">
        <f t="shared" si="0"/>
        <v/>
      </c>
      <c r="G23" s="14">
        <f t="shared" si="1"/>
        <v>0</v>
      </c>
    </row>
    <row r="24" spans="1:7" x14ac:dyDescent="0.45">
      <c r="A24" s="3"/>
      <c r="B24" s="3"/>
      <c r="C24" s="3"/>
      <c r="D24" s="3"/>
      <c r="E24" s="3"/>
      <c r="F24" s="17" t="str">
        <f t="shared" si="0"/>
        <v/>
      </c>
      <c r="G24" s="14">
        <f t="shared" si="1"/>
        <v>0</v>
      </c>
    </row>
    <row r="25" spans="1:7" x14ac:dyDescent="0.45">
      <c r="A25" s="3"/>
      <c r="B25" s="3"/>
      <c r="C25" s="3"/>
      <c r="D25" s="3"/>
      <c r="E25" s="3"/>
      <c r="F25" s="17" t="str">
        <f t="shared" si="0"/>
        <v/>
      </c>
      <c r="G25" s="14">
        <f t="shared" si="1"/>
        <v>0</v>
      </c>
    </row>
    <row r="26" spans="1:7" x14ac:dyDescent="0.45">
      <c r="A26" s="3"/>
      <c r="B26" s="3"/>
      <c r="C26" s="3"/>
      <c r="D26" s="3"/>
      <c r="E26" s="3"/>
      <c r="F26" s="17" t="str">
        <f t="shared" si="0"/>
        <v/>
      </c>
      <c r="G26" s="14">
        <f t="shared" si="1"/>
        <v>0</v>
      </c>
    </row>
    <row r="27" spans="1:7" x14ac:dyDescent="0.45">
      <c r="A27" s="3"/>
      <c r="B27" s="3"/>
      <c r="C27" s="3"/>
      <c r="D27" s="3"/>
      <c r="E27" s="3"/>
      <c r="F27" s="17" t="str">
        <f t="shared" si="0"/>
        <v/>
      </c>
      <c r="G27" s="14">
        <f t="shared" si="1"/>
        <v>0</v>
      </c>
    </row>
    <row r="28" spans="1:7" x14ac:dyDescent="0.45">
      <c r="A28" s="3"/>
      <c r="B28" s="3"/>
      <c r="C28" s="3"/>
      <c r="D28" s="3"/>
      <c r="E28" s="3"/>
      <c r="F28" s="17" t="str">
        <f t="shared" si="0"/>
        <v/>
      </c>
      <c r="G28" s="14">
        <f t="shared" si="1"/>
        <v>0</v>
      </c>
    </row>
    <row r="29" spans="1:7" x14ac:dyDescent="0.45">
      <c r="A29" s="3"/>
      <c r="B29" s="3"/>
      <c r="C29" s="3"/>
      <c r="D29" s="3"/>
      <c r="E29" s="3"/>
      <c r="F29" s="17" t="str">
        <f t="shared" si="0"/>
        <v/>
      </c>
      <c r="G29" s="14">
        <f t="shared" si="1"/>
        <v>0</v>
      </c>
    </row>
    <row r="30" spans="1:7" x14ac:dyDescent="0.45">
      <c r="A30" s="3"/>
      <c r="B30" s="3"/>
      <c r="C30" s="3"/>
      <c r="D30" s="3"/>
      <c r="E30" s="3"/>
      <c r="F30" s="17" t="str">
        <f t="shared" si="0"/>
        <v/>
      </c>
      <c r="G30" s="14">
        <f t="shared" si="1"/>
        <v>0</v>
      </c>
    </row>
    <row r="31" spans="1:7" x14ac:dyDescent="0.45">
      <c r="A31" s="3"/>
      <c r="B31" s="3"/>
      <c r="C31" s="3"/>
      <c r="D31" s="3"/>
      <c r="E31" s="3"/>
      <c r="F31" s="17" t="str">
        <f t="shared" si="0"/>
        <v/>
      </c>
      <c r="G31" s="14">
        <f t="shared" si="1"/>
        <v>0</v>
      </c>
    </row>
    <row r="32" spans="1:7" x14ac:dyDescent="0.45">
      <c r="A32" s="3"/>
      <c r="B32" s="3"/>
      <c r="C32" s="3"/>
      <c r="D32" s="3"/>
      <c r="E32" s="3"/>
      <c r="F32" s="17" t="str">
        <f t="shared" si="0"/>
        <v/>
      </c>
      <c r="G32" s="14">
        <f t="shared" si="1"/>
        <v>0</v>
      </c>
    </row>
    <row r="33" spans="1:7" x14ac:dyDescent="0.45">
      <c r="A33" s="3"/>
      <c r="B33" s="3"/>
      <c r="C33" s="3"/>
      <c r="D33" s="3"/>
      <c r="E33" s="3"/>
      <c r="F33" s="17" t="str">
        <f t="shared" si="0"/>
        <v/>
      </c>
      <c r="G33" s="14">
        <f t="shared" si="1"/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0"/>
  <sheetViews>
    <sheetView workbookViewId="0">
      <pane xSplit="1" ySplit="8" topLeftCell="B9" activePane="bottomRight" state="frozen"/>
      <selection pane="topRight"/>
      <selection pane="bottomLeft"/>
      <selection pane="bottomRight" activeCell="A22" sqref="A22"/>
    </sheetView>
  </sheetViews>
  <sheetFormatPr defaultRowHeight="14.25" x14ac:dyDescent="0.45"/>
  <cols>
    <col min="1" max="1" width="34" customWidth="1"/>
    <col min="2" max="11" width="16" customWidth="1"/>
  </cols>
  <sheetData>
    <row r="1" spans="1:11" ht="15.75" x14ac:dyDescent="0.5">
      <c r="A1" s="5" t="s">
        <v>69</v>
      </c>
    </row>
    <row r="3" spans="1:11" x14ac:dyDescent="0.45">
      <c r="A3" t="s">
        <v>29</v>
      </c>
      <c r="B3">
        <f>Inputs!C6</f>
        <v>0</v>
      </c>
    </row>
    <row r="4" spans="1:11" x14ac:dyDescent="0.45">
      <c r="A4" t="s">
        <v>30</v>
      </c>
      <c r="B4">
        <f>Inputs!C7</f>
        <v>0</v>
      </c>
    </row>
    <row r="5" spans="1:11" x14ac:dyDescent="0.45">
      <c r="A5" t="s">
        <v>70</v>
      </c>
      <c r="B5" t="str">
        <f>Inputs!C8</f>
        <v/>
      </c>
    </row>
    <row r="6" spans="1:11" x14ac:dyDescent="0.45">
      <c r="A6" t="s">
        <v>71</v>
      </c>
      <c r="B6" t="str">
        <f>Inputs!C9</f>
        <v/>
      </c>
    </row>
    <row r="7" spans="1:11" x14ac:dyDescent="0.45">
      <c r="A7" s="3" t="s">
        <v>72</v>
      </c>
      <c r="B7" s="7">
        <f>IF($B$3&lt;&gt;"", YEAR(EDATE($B$3, 0*12)), "")</f>
        <v>1900</v>
      </c>
      <c r="C7" s="7">
        <f>IF($B$3&lt;&gt;"", YEAR(EDATE($B$3, 1*12)), "")</f>
        <v>1900</v>
      </c>
      <c r="D7" s="7">
        <f>IF($B$3&lt;&gt;"", YEAR(EDATE($B$3, 2*12)), "")</f>
        <v>1901</v>
      </c>
      <c r="E7" s="7">
        <f>IF($B$3&lt;&gt;"", YEAR(EDATE($B$3, 3*12)), "")</f>
        <v>1902</v>
      </c>
      <c r="F7" s="7">
        <f>IF($B$3&lt;&gt;"", YEAR(EDATE($B$3, 4*12)), "")</f>
        <v>1903</v>
      </c>
      <c r="G7" s="7">
        <f>IF($B$3&lt;&gt;"", YEAR(EDATE($B$3, 5*12)), "")</f>
        <v>1904</v>
      </c>
      <c r="H7" s="7">
        <f>IF($B$3&lt;&gt;"", YEAR(EDATE($B$3, 6*12)), "")</f>
        <v>1905</v>
      </c>
      <c r="I7" s="7">
        <f>IF($B$3&lt;&gt;"", YEAR(EDATE($B$3, 7*12)), "")</f>
        <v>1906</v>
      </c>
      <c r="J7" s="7">
        <f>IF($B$3&lt;&gt;"", YEAR(EDATE($B$3, 8*12)), "")</f>
        <v>1907</v>
      </c>
      <c r="K7" s="7">
        <f>IF($B$3&lt;&gt;"", YEAR(EDATE($B$3, 9*12)), "")</f>
        <v>1908</v>
      </c>
    </row>
    <row r="8" spans="1:11" x14ac:dyDescent="0.45">
      <c r="A8" s="6" t="s">
        <v>73</v>
      </c>
      <c r="B8" s="6" t="s">
        <v>74</v>
      </c>
      <c r="C8" s="6" t="s">
        <v>75</v>
      </c>
      <c r="D8" s="6" t="s">
        <v>76</v>
      </c>
      <c r="E8" s="6" t="s">
        <v>77</v>
      </c>
      <c r="F8" s="6" t="s">
        <v>78</v>
      </c>
      <c r="G8" s="6" t="s">
        <v>79</v>
      </c>
      <c r="H8" s="6" t="s">
        <v>80</v>
      </c>
      <c r="I8" s="6" t="s">
        <v>81</v>
      </c>
      <c r="J8" s="6" t="s">
        <v>82</v>
      </c>
      <c r="K8" s="6" t="s">
        <v>83</v>
      </c>
    </row>
    <row r="9" spans="1:11" x14ac:dyDescent="0.45">
      <c r="A9" t="s">
        <v>54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</row>
    <row r="10" spans="1:11" x14ac:dyDescent="0.45">
      <c r="A10" t="s">
        <v>55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</row>
    <row r="11" spans="1:11" x14ac:dyDescent="0.45">
      <c r="A11" t="s">
        <v>56</v>
      </c>
      <c r="B11" s="8">
        <f t="shared" ref="B11:K11" si="0">SUM(B21:B50)</f>
        <v>0</v>
      </c>
      <c r="C11" s="8">
        <f t="shared" si="0"/>
        <v>0</v>
      </c>
      <c r="D11" s="8">
        <f t="shared" si="0"/>
        <v>0</v>
      </c>
      <c r="E11" s="8">
        <f t="shared" si="0"/>
        <v>0</v>
      </c>
      <c r="F11" s="8">
        <f t="shared" si="0"/>
        <v>0</v>
      </c>
      <c r="G11" s="8">
        <f t="shared" si="0"/>
        <v>0</v>
      </c>
      <c r="H11" s="8">
        <f t="shared" si="0"/>
        <v>0</v>
      </c>
      <c r="I11" s="8">
        <f t="shared" si="0"/>
        <v>0</v>
      </c>
      <c r="J11" s="8">
        <f t="shared" si="0"/>
        <v>0</v>
      </c>
      <c r="K11" s="8">
        <f t="shared" si="0"/>
        <v>0</v>
      </c>
    </row>
    <row r="12" spans="1:11" x14ac:dyDescent="0.45">
      <c r="A12" t="s">
        <v>57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</row>
    <row r="13" spans="1:11" x14ac:dyDescent="0.45">
      <c r="A13" t="s">
        <v>58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</row>
    <row r="14" spans="1:11" x14ac:dyDescent="0.45">
      <c r="A14" t="s">
        <v>59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</row>
    <row r="15" spans="1:11" x14ac:dyDescent="0.45">
      <c r="A15" t="s">
        <v>84</v>
      </c>
      <c r="B15" s="8">
        <f t="shared" ref="B15:K15" si="1">SUM(B9:B14)</f>
        <v>0</v>
      </c>
      <c r="C15" s="8">
        <f t="shared" si="1"/>
        <v>0</v>
      </c>
      <c r="D15" s="8">
        <f t="shared" si="1"/>
        <v>0</v>
      </c>
      <c r="E15" s="8">
        <f t="shared" si="1"/>
        <v>0</v>
      </c>
      <c r="F15" s="8">
        <f t="shared" si="1"/>
        <v>0</v>
      </c>
      <c r="G15" s="8">
        <f t="shared" si="1"/>
        <v>0</v>
      </c>
      <c r="H15" s="8">
        <f t="shared" si="1"/>
        <v>0</v>
      </c>
      <c r="I15" s="8">
        <f t="shared" si="1"/>
        <v>0</v>
      </c>
      <c r="J15" s="8">
        <f t="shared" si="1"/>
        <v>0</v>
      </c>
      <c r="K15" s="8">
        <f t="shared" si="1"/>
        <v>0</v>
      </c>
    </row>
    <row r="16" spans="1:11" x14ac:dyDescent="0.45">
      <c r="A16" t="s">
        <v>85</v>
      </c>
      <c r="B16">
        <f t="shared" ref="B16:K16" si="2">IF(B7="", "", IF(B7=YEAR($B$3), $B$3, DATE(B7,1,1)))</f>
        <v>0</v>
      </c>
      <c r="C16">
        <f t="shared" si="2"/>
        <v>0</v>
      </c>
      <c r="D16">
        <f t="shared" si="2"/>
        <v>367</v>
      </c>
      <c r="E16">
        <f t="shared" si="2"/>
        <v>732</v>
      </c>
      <c r="F16">
        <f t="shared" si="2"/>
        <v>1097</v>
      </c>
      <c r="G16">
        <f t="shared" si="2"/>
        <v>1462</v>
      </c>
      <c r="H16">
        <f t="shared" si="2"/>
        <v>1828</v>
      </c>
      <c r="I16">
        <f t="shared" si="2"/>
        <v>2193</v>
      </c>
      <c r="J16">
        <f t="shared" si="2"/>
        <v>2558</v>
      </c>
      <c r="K16">
        <f t="shared" si="2"/>
        <v>2923</v>
      </c>
    </row>
    <row r="17" spans="1:11" x14ac:dyDescent="0.45">
      <c r="A17" t="s">
        <v>86</v>
      </c>
      <c r="B17">
        <f t="shared" ref="B17:K17" si="3">IF(B7="", "", MIN(DATE(B7,12,31), $B$4))</f>
        <v>0</v>
      </c>
      <c r="C17">
        <f t="shared" si="3"/>
        <v>0</v>
      </c>
      <c r="D17">
        <f t="shared" si="3"/>
        <v>0</v>
      </c>
      <c r="E17">
        <f t="shared" si="3"/>
        <v>0</v>
      </c>
      <c r="F17">
        <f t="shared" si="3"/>
        <v>0</v>
      </c>
      <c r="G17">
        <f t="shared" si="3"/>
        <v>0</v>
      </c>
      <c r="H17">
        <f t="shared" si="3"/>
        <v>0</v>
      </c>
      <c r="I17">
        <f t="shared" si="3"/>
        <v>0</v>
      </c>
      <c r="J17">
        <f t="shared" si="3"/>
        <v>0</v>
      </c>
      <c r="K17">
        <f t="shared" si="3"/>
        <v>0</v>
      </c>
    </row>
    <row r="19" spans="1:11" x14ac:dyDescent="0.45">
      <c r="A19" s="1" t="s">
        <v>87</v>
      </c>
    </row>
    <row r="20" spans="1:11" x14ac:dyDescent="0.45">
      <c r="A20" s="6" t="s">
        <v>62</v>
      </c>
      <c r="B20" s="6" t="s">
        <v>74</v>
      </c>
      <c r="C20" s="6" t="s">
        <v>75</v>
      </c>
      <c r="D20" s="6" t="s">
        <v>76</v>
      </c>
      <c r="E20" s="6" t="s">
        <v>77</v>
      </c>
      <c r="F20" s="6" t="s">
        <v>78</v>
      </c>
      <c r="G20" s="6" t="s">
        <v>79</v>
      </c>
      <c r="H20" s="6" t="s">
        <v>80</v>
      </c>
      <c r="I20" s="6" t="s">
        <v>81</v>
      </c>
      <c r="J20" s="6" t="s">
        <v>82</v>
      </c>
      <c r="K20" s="6" t="s">
        <v>83</v>
      </c>
    </row>
    <row r="21" spans="1:11" x14ac:dyDescent="0.45">
      <c r="A21" t="str">
        <f>IF(Assets!A4&lt;&gt;"", Assets!A4, "")</f>
        <v/>
      </c>
      <c r="B21" s="9">
        <f>IF(Assets!A4="",0,IF(OR($B$3="",$B$4="", Assets!E4=""),0,MAX(0, MIN(B17, Assets!F4) - MAX(B16, Assets!E4) + 1) * Assets!G4 / 365))</f>
        <v>0</v>
      </c>
      <c r="C21" s="9">
        <f>IF(Assets!A4="",0,IF(OR($B$3="",$B$4="", Assets!E4=""),0,MAX(0, MIN(C17, Assets!F4) - MAX(C16, Assets!E4) + 1) * Assets!G4 / 365))</f>
        <v>0</v>
      </c>
      <c r="D21" s="9">
        <f>IF(Assets!A4="",0,IF(OR($B$3="",$B$4="", Assets!E4=""),0,MAX(0, MIN(D17, Assets!F4) - MAX(D16, Assets!E4) + 1) * Assets!G4 / 365))</f>
        <v>0</v>
      </c>
      <c r="E21" s="9">
        <f>IF(Assets!A4="",0,IF(OR($B$3="",$B$4="", Assets!E4=""),0,MAX(0, MIN(E17, Assets!F4) - MAX(E16, Assets!E4) + 1) * Assets!G4 / 365))</f>
        <v>0</v>
      </c>
      <c r="F21" s="9">
        <f>IF(Assets!A4="",0,IF(OR($B$3="",$B$4="", Assets!E4=""),0,MAX(0, MIN(F17, Assets!F4) - MAX(F16, Assets!E4) + 1) * Assets!G4 / 365))</f>
        <v>0</v>
      </c>
      <c r="G21" s="9">
        <f>IF(Assets!A4="",0,IF(OR($B$3="",$B$4="", Assets!E4=""),0,MAX(0, MIN(G17, Assets!F4) - MAX(G16, Assets!E4) + 1) * Assets!G4 / 365))</f>
        <v>0</v>
      </c>
      <c r="H21" s="9">
        <f>IF(Assets!A4="",0,IF(OR($B$3="",$B$4="", Assets!E4=""),0,MAX(0, MIN(H17, Assets!F4) - MAX(H16, Assets!E4) + 1) * Assets!G4 / 365))</f>
        <v>0</v>
      </c>
      <c r="I21" s="9">
        <f>IF(Assets!A4="",0,IF(OR($B$3="",$B$4="", Assets!E4=""),0,MAX(0, MIN(I17, Assets!F4) - MAX(I16, Assets!E4) + 1) * Assets!G4 / 365))</f>
        <v>0</v>
      </c>
      <c r="J21" s="9">
        <f>IF(Assets!A4="",0,IF(OR($B$3="",$B$4="", Assets!E4=""),0,MAX(0, MIN(J17, Assets!F4) - MAX(J16, Assets!E4) + 1) * Assets!G4 / 365))</f>
        <v>0</v>
      </c>
      <c r="K21" s="9">
        <f>IF(Assets!A4="",0,IF(OR($B$3="",$B$4="", Assets!E4=""),0,MAX(0, MIN(K17, Assets!F4) - MAX(K16, Assets!E4) + 1) * Assets!G4 / 365))</f>
        <v>0</v>
      </c>
    </row>
    <row r="22" spans="1:11" x14ac:dyDescent="0.45">
      <c r="A22" t="str">
        <f>IF(Assets!A5&lt;&gt;"", Assets!A5, "")</f>
        <v/>
      </c>
      <c r="B22" s="9">
        <f>IF(Assets!A5="",0,IF(OR($B$3="",$B$4="", Assets!E5=""),0,MAX(0, MIN(B17, Assets!F5) - MAX(B16, Assets!E5) + 1) * Assets!G5 / 365))</f>
        <v>0</v>
      </c>
      <c r="C22" s="9">
        <f>IF(Assets!A5="",0,IF(OR($B$3="",$B$4="", Assets!E5=""),0,MAX(0, MIN(C17, Assets!F5) - MAX(C16, Assets!E5) + 1) * Assets!G5 / 365))</f>
        <v>0</v>
      </c>
      <c r="D22" s="9">
        <f>IF(Assets!A5="",0,IF(OR($B$3="",$B$4="", Assets!E5=""),0,MAX(0, MIN(D17, Assets!F5) - MAX(D16, Assets!E5) + 1) * Assets!G5 / 365))</f>
        <v>0</v>
      </c>
      <c r="E22" s="9">
        <f>IF(Assets!A5="",0,IF(OR($B$3="",$B$4="", Assets!E5=""),0,MAX(0, MIN(E17, Assets!F5) - MAX(E16, Assets!E5) + 1) * Assets!G5 / 365))</f>
        <v>0</v>
      </c>
      <c r="F22" s="9">
        <f>IF(Assets!A5="",0,IF(OR($B$3="",$B$4="", Assets!E5=""),0,MAX(0, MIN(F17, Assets!F5) - MAX(F16, Assets!E5) + 1) * Assets!G5 / 365))</f>
        <v>0</v>
      </c>
      <c r="G22" s="9">
        <f>IF(Assets!A5="",0,IF(OR($B$3="",$B$4="", Assets!E5=""),0,MAX(0, MIN(G17, Assets!F5) - MAX(G16, Assets!E5) + 1) * Assets!G5 / 365))</f>
        <v>0</v>
      </c>
      <c r="H22" s="9">
        <f>IF(Assets!A5="",0,IF(OR($B$3="",$B$4="", Assets!E5=""),0,MAX(0, MIN(H17, Assets!F5) - MAX(H16, Assets!E5) + 1) * Assets!G5 / 365))</f>
        <v>0</v>
      </c>
      <c r="I22" s="9">
        <f>IF(Assets!A5="",0,IF(OR($B$3="",$B$4="", Assets!E5=""),0,MAX(0, MIN(I17, Assets!F5) - MAX(I16, Assets!E5) + 1) * Assets!G5 / 365))</f>
        <v>0</v>
      </c>
      <c r="J22" s="9">
        <f>IF(Assets!A5="",0,IF(OR($B$3="",$B$4="", Assets!E5=""),0,MAX(0, MIN(J17, Assets!F5) - MAX(J16, Assets!E5) + 1) * Assets!G5 / 365))</f>
        <v>0</v>
      </c>
      <c r="K22" s="9">
        <f>IF(Assets!A5="",0,IF(OR($B$3="",$B$4="", Assets!E5=""),0,MAX(0, MIN(K17, Assets!F5) - MAX(K16, Assets!E5) + 1) * Assets!G5 / 365))</f>
        <v>0</v>
      </c>
    </row>
    <row r="23" spans="1:11" x14ac:dyDescent="0.45">
      <c r="A23" t="str">
        <f>IF(Assets!A6&lt;&gt;"", Assets!A6, "")</f>
        <v/>
      </c>
      <c r="B23" s="9">
        <f>IF(Assets!A6="",0,IF(OR($B$3="",$B$4="", Assets!E6=""),0,MAX(0, MIN(B17, Assets!F6) - MAX(B16, Assets!E6) + 1) * Assets!G6 / 365))</f>
        <v>0</v>
      </c>
      <c r="C23" s="9">
        <f>IF(Assets!A6="",0,IF(OR($B$3="",$B$4="", Assets!E6=""),0,MAX(0, MIN(C17, Assets!F6) - MAX(C16, Assets!E6) + 1) * Assets!G6 / 365))</f>
        <v>0</v>
      </c>
      <c r="D23" s="9">
        <f>IF(Assets!A6="",0,IF(OR($B$3="",$B$4="", Assets!E6=""),0,MAX(0, MIN(D17, Assets!F6) - MAX(D16, Assets!E6) + 1) * Assets!G6 / 365))</f>
        <v>0</v>
      </c>
      <c r="E23" s="9">
        <f>IF(Assets!A6="",0,IF(OR($B$3="",$B$4="", Assets!E6=""),0,MAX(0, MIN(E17, Assets!F6) - MAX(E16, Assets!E6) + 1) * Assets!G6 / 365))</f>
        <v>0</v>
      </c>
      <c r="F23" s="9">
        <f>IF(Assets!A6="",0,IF(OR($B$3="",$B$4="", Assets!E6=""),0,MAX(0, MIN(F17, Assets!F6) - MAX(F16, Assets!E6) + 1) * Assets!G6 / 365))</f>
        <v>0</v>
      </c>
      <c r="G23" s="9">
        <f>IF(Assets!A6="",0,IF(OR($B$3="",$B$4="", Assets!E6=""),0,MAX(0, MIN(G17, Assets!F6) - MAX(G16, Assets!E6) + 1) * Assets!G6 / 365))</f>
        <v>0</v>
      </c>
      <c r="H23" s="9">
        <f>IF(Assets!A6="",0,IF(OR($B$3="",$B$4="", Assets!E6=""),0,MAX(0, MIN(H17, Assets!F6) - MAX(H16, Assets!E6) + 1) * Assets!G6 / 365))</f>
        <v>0</v>
      </c>
      <c r="I23" s="9">
        <f>IF(Assets!A6="",0,IF(OR($B$3="",$B$4="", Assets!E6=""),0,MAX(0, MIN(I17, Assets!F6) - MAX(I16, Assets!E6) + 1) * Assets!G6 / 365))</f>
        <v>0</v>
      </c>
      <c r="J23" s="9">
        <f>IF(Assets!A6="",0,IF(OR($B$3="",$B$4="", Assets!E6=""),0,MAX(0, MIN(J17, Assets!F6) - MAX(J16, Assets!E6) + 1) * Assets!G6 / 365))</f>
        <v>0</v>
      </c>
      <c r="K23" s="9">
        <f>IF(Assets!A6="",0,IF(OR($B$3="",$B$4="", Assets!E6=""),0,MAX(0, MIN(K17, Assets!F6) - MAX(K16, Assets!E6) + 1) * Assets!G6 / 365))</f>
        <v>0</v>
      </c>
    </row>
    <row r="24" spans="1:11" x14ac:dyDescent="0.45">
      <c r="A24" t="str">
        <f>IF(Assets!A7&lt;&gt;"", Assets!A7, "")</f>
        <v/>
      </c>
      <c r="B24" s="9">
        <f>IF(Assets!A7="",0,IF(OR($B$3="",$B$4="", Assets!E7=""),0,MAX(0, MIN(B17, Assets!F7) - MAX(B16, Assets!E7) + 1) * Assets!G7 / 365))</f>
        <v>0</v>
      </c>
      <c r="C24" s="9">
        <f>IF(Assets!A7="",0,IF(OR($B$3="",$B$4="", Assets!E7=""),0,MAX(0, MIN(C17, Assets!F7) - MAX(C16, Assets!E7) + 1) * Assets!G7 / 365))</f>
        <v>0</v>
      </c>
      <c r="D24" s="9">
        <f>IF(Assets!A7="",0,IF(OR($B$3="",$B$4="", Assets!E7=""),0,MAX(0, MIN(D17, Assets!F7) - MAX(D16, Assets!E7) + 1) * Assets!G7 / 365))</f>
        <v>0</v>
      </c>
      <c r="E24" s="9">
        <f>IF(Assets!A7="",0,IF(OR($B$3="",$B$4="", Assets!E7=""),0,MAX(0, MIN(E17, Assets!F7) - MAX(E16, Assets!E7) + 1) * Assets!G7 / 365))</f>
        <v>0</v>
      </c>
      <c r="F24" s="9">
        <f>IF(Assets!A7="",0,IF(OR($B$3="",$B$4="", Assets!E7=""),0,MAX(0, MIN(F17, Assets!F7) - MAX(F16, Assets!E7) + 1) * Assets!G7 / 365))</f>
        <v>0</v>
      </c>
      <c r="G24" s="9">
        <f>IF(Assets!A7="",0,IF(OR($B$3="",$B$4="", Assets!E7=""),0,MAX(0, MIN(G17, Assets!F7) - MAX(G16, Assets!E7) + 1) * Assets!G7 / 365))</f>
        <v>0</v>
      </c>
      <c r="H24" s="9">
        <f>IF(Assets!A7="",0,IF(OR($B$3="",$B$4="", Assets!E7=""),0,MAX(0, MIN(H17, Assets!F7) - MAX(H16, Assets!E7) + 1) * Assets!G7 / 365))</f>
        <v>0</v>
      </c>
      <c r="I24" s="9">
        <f>IF(Assets!A7="",0,IF(OR($B$3="",$B$4="", Assets!E7=""),0,MAX(0, MIN(I17, Assets!F7) - MAX(I16, Assets!E7) + 1) * Assets!G7 / 365))</f>
        <v>0</v>
      </c>
      <c r="J24" s="9">
        <f>IF(Assets!A7="",0,IF(OR($B$3="",$B$4="", Assets!E7=""),0,MAX(0, MIN(J17, Assets!F7) - MAX(J16, Assets!E7) + 1) * Assets!G7 / 365))</f>
        <v>0</v>
      </c>
      <c r="K24" s="9">
        <f>IF(Assets!A7="",0,IF(OR($B$3="",$B$4="", Assets!E7=""),0,MAX(0, MIN(K17, Assets!F7) - MAX(K16, Assets!E7) + 1) * Assets!G7 / 365))</f>
        <v>0</v>
      </c>
    </row>
    <row r="25" spans="1:11" x14ac:dyDescent="0.45">
      <c r="A25" t="str">
        <f>IF(Assets!A8&lt;&gt;"", Assets!A8, "")</f>
        <v/>
      </c>
      <c r="B25" s="9">
        <f>IF(Assets!A8="",0,IF(OR($B$3="",$B$4="", Assets!E8=""),0,MAX(0, MIN(B17, Assets!F8) - MAX(B16, Assets!E8) + 1) * Assets!G8 / 365))</f>
        <v>0</v>
      </c>
      <c r="C25" s="9">
        <f>IF(Assets!A8="",0,IF(OR($B$3="",$B$4="", Assets!E8=""),0,MAX(0, MIN(C17, Assets!F8) - MAX(C16, Assets!E8) + 1) * Assets!G8 / 365))</f>
        <v>0</v>
      </c>
      <c r="D25" s="9">
        <f>IF(Assets!A8="",0,IF(OR($B$3="",$B$4="", Assets!E8=""),0,MAX(0, MIN(D17, Assets!F8) - MAX(D16, Assets!E8) + 1) * Assets!G8 / 365))</f>
        <v>0</v>
      </c>
      <c r="E25" s="9">
        <f>IF(Assets!A8="",0,IF(OR($B$3="",$B$4="", Assets!E8=""),0,MAX(0, MIN(E17, Assets!F8) - MAX(E16, Assets!E8) + 1) * Assets!G8 / 365))</f>
        <v>0</v>
      </c>
      <c r="F25" s="9">
        <f>IF(Assets!A8="",0,IF(OR($B$3="",$B$4="", Assets!E8=""),0,MAX(0, MIN(F17, Assets!F8) - MAX(F16, Assets!E8) + 1) * Assets!G8 / 365))</f>
        <v>0</v>
      </c>
      <c r="G25" s="9">
        <f>IF(Assets!A8="",0,IF(OR($B$3="",$B$4="", Assets!E8=""),0,MAX(0, MIN(G17, Assets!F8) - MAX(G16, Assets!E8) + 1) * Assets!G8 / 365))</f>
        <v>0</v>
      </c>
      <c r="H25" s="9">
        <f>IF(Assets!A8="",0,IF(OR($B$3="",$B$4="", Assets!E8=""),0,MAX(0, MIN(H17, Assets!F8) - MAX(H16, Assets!E8) + 1) * Assets!G8 / 365))</f>
        <v>0</v>
      </c>
      <c r="I25" s="9">
        <f>IF(Assets!A8="",0,IF(OR($B$3="",$B$4="", Assets!E8=""),0,MAX(0, MIN(I17, Assets!F8) - MAX(I16, Assets!E8) + 1) * Assets!G8 / 365))</f>
        <v>0</v>
      </c>
      <c r="J25" s="9">
        <f>IF(Assets!A8="",0,IF(OR($B$3="",$B$4="", Assets!E8=""),0,MAX(0, MIN(J17, Assets!F8) - MAX(J16, Assets!E8) + 1) * Assets!G8 / 365))</f>
        <v>0</v>
      </c>
      <c r="K25" s="9">
        <f>IF(Assets!A8="",0,IF(OR($B$3="",$B$4="", Assets!E8=""),0,MAX(0, MIN(K17, Assets!F8) - MAX(K16, Assets!E8) + 1) * Assets!G8 / 365))</f>
        <v>0</v>
      </c>
    </row>
    <row r="26" spans="1:11" x14ac:dyDescent="0.45">
      <c r="A26" t="str">
        <f>IF(Assets!A9&lt;&gt;"", Assets!A9, "")</f>
        <v/>
      </c>
      <c r="B26" s="9">
        <f>IF(Assets!A9="",0,IF(OR($B$3="",$B$4="", Assets!E9=""),0,MAX(0, MIN(B17, Assets!F9) - MAX(B16, Assets!E9) + 1) * Assets!G9 / 365))</f>
        <v>0</v>
      </c>
      <c r="C26" s="9">
        <f>IF(Assets!A9="",0,IF(OR($B$3="",$B$4="", Assets!E9=""),0,MAX(0, MIN(C17, Assets!F9) - MAX(C16, Assets!E9) + 1) * Assets!G9 / 365))</f>
        <v>0</v>
      </c>
      <c r="D26" s="9">
        <f>IF(Assets!A9="",0,IF(OR($B$3="",$B$4="", Assets!E9=""),0,MAX(0, MIN(D17, Assets!F9) - MAX(D16, Assets!E9) + 1) * Assets!G9 / 365))</f>
        <v>0</v>
      </c>
      <c r="E26" s="9">
        <f>IF(Assets!A9="",0,IF(OR($B$3="",$B$4="", Assets!E9=""),0,MAX(0, MIN(E17, Assets!F9) - MAX(E16, Assets!E9) + 1) * Assets!G9 / 365))</f>
        <v>0</v>
      </c>
      <c r="F26" s="9">
        <f>IF(Assets!A9="",0,IF(OR($B$3="",$B$4="", Assets!E9=""),0,MAX(0, MIN(F17, Assets!F9) - MAX(F16, Assets!E9) + 1) * Assets!G9 / 365))</f>
        <v>0</v>
      </c>
      <c r="G26" s="9">
        <f>IF(Assets!A9="",0,IF(OR($B$3="",$B$4="", Assets!E9=""),0,MAX(0, MIN(G17, Assets!F9) - MAX(G16, Assets!E9) + 1) * Assets!G9 / 365))</f>
        <v>0</v>
      </c>
      <c r="H26" s="9">
        <f>IF(Assets!A9="",0,IF(OR($B$3="",$B$4="", Assets!E9=""),0,MAX(0, MIN(H17, Assets!F9) - MAX(H16, Assets!E9) + 1) * Assets!G9 / 365))</f>
        <v>0</v>
      </c>
      <c r="I26" s="9">
        <f>IF(Assets!A9="",0,IF(OR($B$3="",$B$4="", Assets!E9=""),0,MAX(0, MIN(I17, Assets!F9) - MAX(I16, Assets!E9) + 1) * Assets!G9 / 365))</f>
        <v>0</v>
      </c>
      <c r="J26" s="9">
        <f>IF(Assets!A9="",0,IF(OR($B$3="",$B$4="", Assets!E9=""),0,MAX(0, MIN(J17, Assets!F9) - MAX(J16, Assets!E9) + 1) * Assets!G9 / 365))</f>
        <v>0</v>
      </c>
      <c r="K26" s="9">
        <f>IF(Assets!A9="",0,IF(OR($B$3="",$B$4="", Assets!E9=""),0,MAX(0, MIN(K17, Assets!F9) - MAX(K16, Assets!E9) + 1) * Assets!G9 / 365))</f>
        <v>0</v>
      </c>
    </row>
    <row r="27" spans="1:11" x14ac:dyDescent="0.45">
      <c r="A27" t="str">
        <f>IF(Assets!A10&lt;&gt;"", Assets!A10, "")</f>
        <v/>
      </c>
      <c r="B27" s="9">
        <f>IF(Assets!A10="",0,IF(OR($B$3="",$B$4="", Assets!E10=""),0,MAX(0, MIN(B17, Assets!F10) - MAX(B16, Assets!E10) + 1) * Assets!G10 / 365))</f>
        <v>0</v>
      </c>
      <c r="C27" s="9">
        <f>IF(Assets!A10="",0,IF(OR($B$3="",$B$4="", Assets!E10=""),0,MAX(0, MIN(C17, Assets!F10) - MAX(C16, Assets!E10) + 1) * Assets!G10 / 365))</f>
        <v>0</v>
      </c>
      <c r="D27" s="9">
        <f>IF(Assets!A10="",0,IF(OR($B$3="",$B$4="", Assets!E10=""),0,MAX(0, MIN(D17, Assets!F10) - MAX(D16, Assets!E10) + 1) * Assets!G10 / 365))</f>
        <v>0</v>
      </c>
      <c r="E27" s="9">
        <f>IF(Assets!A10="",0,IF(OR($B$3="",$B$4="", Assets!E10=""),0,MAX(0, MIN(E17, Assets!F10) - MAX(E16, Assets!E10) + 1) * Assets!G10 / 365))</f>
        <v>0</v>
      </c>
      <c r="F27" s="9">
        <f>IF(Assets!A10="",0,IF(OR($B$3="",$B$4="", Assets!E10=""),0,MAX(0, MIN(F17, Assets!F10) - MAX(F16, Assets!E10) + 1) * Assets!G10 / 365))</f>
        <v>0</v>
      </c>
      <c r="G27" s="9">
        <f>IF(Assets!A10="",0,IF(OR($B$3="",$B$4="", Assets!E10=""),0,MAX(0, MIN(G17, Assets!F10) - MAX(G16, Assets!E10) + 1) * Assets!G10 / 365))</f>
        <v>0</v>
      </c>
      <c r="H27" s="9">
        <f>IF(Assets!A10="",0,IF(OR($B$3="",$B$4="", Assets!E10=""),0,MAX(0, MIN(H17, Assets!F10) - MAX(H16, Assets!E10) + 1) * Assets!G10 / 365))</f>
        <v>0</v>
      </c>
      <c r="I27" s="9">
        <f>IF(Assets!A10="",0,IF(OR($B$3="",$B$4="", Assets!E10=""),0,MAX(0, MIN(I17, Assets!F10) - MAX(I16, Assets!E10) + 1) * Assets!G10 / 365))</f>
        <v>0</v>
      </c>
      <c r="J27" s="9">
        <f>IF(Assets!A10="",0,IF(OR($B$3="",$B$4="", Assets!E10=""),0,MAX(0, MIN(J17, Assets!F10) - MAX(J16, Assets!E10) + 1) * Assets!G10 / 365))</f>
        <v>0</v>
      </c>
      <c r="K27" s="9">
        <f>IF(Assets!A10="",0,IF(OR($B$3="",$B$4="", Assets!E10=""),0,MAX(0, MIN(K17, Assets!F10) - MAX(K16, Assets!E10) + 1) * Assets!G10 / 365))</f>
        <v>0</v>
      </c>
    </row>
    <row r="28" spans="1:11" x14ac:dyDescent="0.45">
      <c r="A28" t="str">
        <f>IF(Assets!A11&lt;&gt;"", Assets!A11, "")</f>
        <v/>
      </c>
      <c r="B28" s="9">
        <f>IF(Assets!A11="",0,IF(OR($B$3="",$B$4="", Assets!E11=""),0,MAX(0, MIN(B17, Assets!F11) - MAX(B16, Assets!E11) + 1) * Assets!G11 / 365))</f>
        <v>0</v>
      </c>
      <c r="C28" s="9">
        <f>IF(Assets!A11="",0,IF(OR($B$3="",$B$4="", Assets!E11=""),0,MAX(0, MIN(C17, Assets!F11) - MAX(C16, Assets!E11) + 1) * Assets!G11 / 365))</f>
        <v>0</v>
      </c>
      <c r="D28" s="9">
        <f>IF(Assets!A11="",0,IF(OR($B$3="",$B$4="", Assets!E11=""),0,MAX(0, MIN(D17, Assets!F11) - MAX(D16, Assets!E11) + 1) * Assets!G11 / 365))</f>
        <v>0</v>
      </c>
      <c r="E28" s="9">
        <f>IF(Assets!A11="",0,IF(OR($B$3="",$B$4="", Assets!E11=""),0,MAX(0, MIN(E17, Assets!F11) - MAX(E16, Assets!E11) + 1) * Assets!G11 / 365))</f>
        <v>0</v>
      </c>
      <c r="F28" s="9">
        <f>IF(Assets!A11="",0,IF(OR($B$3="",$B$4="", Assets!E11=""),0,MAX(0, MIN(F17, Assets!F11) - MAX(F16, Assets!E11) + 1) * Assets!G11 / 365))</f>
        <v>0</v>
      </c>
      <c r="G28" s="9">
        <f>IF(Assets!A11="",0,IF(OR($B$3="",$B$4="", Assets!E11=""),0,MAX(0, MIN(G17, Assets!F11) - MAX(G16, Assets!E11) + 1) * Assets!G11 / 365))</f>
        <v>0</v>
      </c>
      <c r="H28" s="9">
        <f>IF(Assets!A11="",0,IF(OR($B$3="",$B$4="", Assets!E11=""),0,MAX(0, MIN(H17, Assets!F11) - MAX(H16, Assets!E11) + 1) * Assets!G11 / 365))</f>
        <v>0</v>
      </c>
      <c r="I28" s="9">
        <f>IF(Assets!A11="",0,IF(OR($B$3="",$B$4="", Assets!E11=""),0,MAX(0, MIN(I17, Assets!F11) - MAX(I16, Assets!E11) + 1) * Assets!G11 / 365))</f>
        <v>0</v>
      </c>
      <c r="J28" s="9">
        <f>IF(Assets!A11="",0,IF(OR($B$3="",$B$4="", Assets!E11=""),0,MAX(0, MIN(J17, Assets!F11) - MAX(J16, Assets!E11) + 1) * Assets!G11 / 365))</f>
        <v>0</v>
      </c>
      <c r="K28" s="9">
        <f>IF(Assets!A11="",0,IF(OR($B$3="",$B$4="", Assets!E11=""),0,MAX(0, MIN(K17, Assets!F11) - MAX(K16, Assets!E11) + 1) * Assets!G11 / 365))</f>
        <v>0</v>
      </c>
    </row>
    <row r="29" spans="1:11" x14ac:dyDescent="0.45">
      <c r="A29" t="str">
        <f>IF(Assets!A12&lt;&gt;"", Assets!A12, "")</f>
        <v/>
      </c>
      <c r="B29" s="9">
        <f>IF(Assets!A12="",0,IF(OR($B$3="",$B$4="", Assets!E12=""),0,MAX(0, MIN(B17, Assets!F12) - MAX(B16, Assets!E12) + 1) * Assets!G12 / 365))</f>
        <v>0</v>
      </c>
      <c r="C29" s="9">
        <f>IF(Assets!A12="",0,IF(OR($B$3="",$B$4="", Assets!E12=""),0,MAX(0, MIN(C17, Assets!F12) - MAX(C16, Assets!E12) + 1) * Assets!G12 / 365))</f>
        <v>0</v>
      </c>
      <c r="D29" s="9">
        <f>IF(Assets!A12="",0,IF(OR($B$3="",$B$4="", Assets!E12=""),0,MAX(0, MIN(D17, Assets!F12) - MAX(D16, Assets!E12) + 1) * Assets!G12 / 365))</f>
        <v>0</v>
      </c>
      <c r="E29" s="9">
        <f>IF(Assets!A12="",0,IF(OR($B$3="",$B$4="", Assets!E12=""),0,MAX(0, MIN(E17, Assets!F12) - MAX(E16, Assets!E12) + 1) * Assets!G12 / 365))</f>
        <v>0</v>
      </c>
      <c r="F29" s="9">
        <f>IF(Assets!A12="",0,IF(OR($B$3="",$B$4="", Assets!E12=""),0,MAX(0, MIN(F17, Assets!F12) - MAX(F16, Assets!E12) + 1) * Assets!G12 / 365))</f>
        <v>0</v>
      </c>
      <c r="G29" s="9">
        <f>IF(Assets!A12="",0,IF(OR($B$3="",$B$4="", Assets!E12=""),0,MAX(0, MIN(G17, Assets!F12) - MAX(G16, Assets!E12) + 1) * Assets!G12 / 365))</f>
        <v>0</v>
      </c>
      <c r="H29" s="9">
        <f>IF(Assets!A12="",0,IF(OR($B$3="",$B$4="", Assets!E12=""),0,MAX(0, MIN(H17, Assets!F12) - MAX(H16, Assets!E12) + 1) * Assets!G12 / 365))</f>
        <v>0</v>
      </c>
      <c r="I29" s="9">
        <f>IF(Assets!A12="",0,IF(OR($B$3="",$B$4="", Assets!E12=""),0,MAX(0, MIN(I17, Assets!F12) - MAX(I16, Assets!E12) + 1) * Assets!G12 / 365))</f>
        <v>0</v>
      </c>
      <c r="J29" s="9">
        <f>IF(Assets!A12="",0,IF(OR($B$3="",$B$4="", Assets!E12=""),0,MAX(0, MIN(J17, Assets!F12) - MAX(J16, Assets!E12) + 1) * Assets!G12 / 365))</f>
        <v>0</v>
      </c>
      <c r="K29" s="9">
        <f>IF(Assets!A12="",0,IF(OR($B$3="",$B$4="", Assets!E12=""),0,MAX(0, MIN(K17, Assets!F12) - MAX(K16, Assets!E12) + 1) * Assets!G12 / 365))</f>
        <v>0</v>
      </c>
    </row>
    <row r="30" spans="1:11" x14ac:dyDescent="0.45">
      <c r="A30" t="str">
        <f>IF(Assets!A13&lt;&gt;"", Assets!A13, "")</f>
        <v/>
      </c>
      <c r="B30" s="9">
        <f>IF(Assets!A13="",0,IF(OR($B$3="",$B$4="", Assets!E13=""),0,MAX(0, MIN(B17, Assets!F13) - MAX(B16, Assets!E13) + 1) * Assets!G13 / 365))</f>
        <v>0</v>
      </c>
      <c r="C30" s="9">
        <f>IF(Assets!A13="",0,IF(OR($B$3="",$B$4="", Assets!E13=""),0,MAX(0, MIN(C17, Assets!F13) - MAX(C16, Assets!E13) + 1) * Assets!G13 / 365))</f>
        <v>0</v>
      </c>
      <c r="D30" s="9">
        <f>IF(Assets!A13="",0,IF(OR($B$3="",$B$4="", Assets!E13=""),0,MAX(0, MIN(D17, Assets!F13) - MAX(D16, Assets!E13) + 1) * Assets!G13 / 365))</f>
        <v>0</v>
      </c>
      <c r="E30" s="9">
        <f>IF(Assets!A13="",0,IF(OR($B$3="",$B$4="", Assets!E13=""),0,MAX(0, MIN(E17, Assets!F13) - MAX(E16, Assets!E13) + 1) * Assets!G13 / 365))</f>
        <v>0</v>
      </c>
      <c r="F30" s="9">
        <f>IF(Assets!A13="",0,IF(OR($B$3="",$B$4="", Assets!E13=""),0,MAX(0, MIN(F17, Assets!F13) - MAX(F16, Assets!E13) + 1) * Assets!G13 / 365))</f>
        <v>0</v>
      </c>
      <c r="G30" s="9">
        <f>IF(Assets!A13="",0,IF(OR($B$3="",$B$4="", Assets!E13=""),0,MAX(0, MIN(G17, Assets!F13) - MAX(G16, Assets!E13) + 1) * Assets!G13 / 365))</f>
        <v>0</v>
      </c>
      <c r="H30" s="9">
        <f>IF(Assets!A13="",0,IF(OR($B$3="",$B$4="", Assets!E13=""),0,MAX(0, MIN(H17, Assets!F13) - MAX(H16, Assets!E13) + 1) * Assets!G13 / 365))</f>
        <v>0</v>
      </c>
      <c r="I30" s="9">
        <f>IF(Assets!A13="",0,IF(OR($B$3="",$B$4="", Assets!E13=""),0,MAX(0, MIN(I17, Assets!F13) - MAX(I16, Assets!E13) + 1) * Assets!G13 / 365))</f>
        <v>0</v>
      </c>
      <c r="J30" s="9">
        <f>IF(Assets!A13="",0,IF(OR($B$3="",$B$4="", Assets!E13=""),0,MAX(0, MIN(J17, Assets!F13) - MAX(J16, Assets!E13) + 1) * Assets!G13 / 365))</f>
        <v>0</v>
      </c>
      <c r="K30" s="9">
        <f>IF(Assets!A13="",0,IF(OR($B$3="",$B$4="", Assets!E13=""),0,MAX(0, MIN(K17, Assets!F13) - MAX(K16, Assets!E13) + 1) * Assets!G13 / 365))</f>
        <v>0</v>
      </c>
    </row>
    <row r="31" spans="1:11" x14ac:dyDescent="0.45">
      <c r="A31" t="str">
        <f>IF(Assets!A14&lt;&gt;"", Assets!A14, "")</f>
        <v/>
      </c>
      <c r="B31" s="9">
        <f>IF(Assets!A14="",0,IF(OR($B$3="",$B$4="", Assets!E14=""),0,MAX(0, MIN(B17, Assets!F14) - MAX(B16, Assets!E14) + 1) * Assets!G14 / 365))</f>
        <v>0</v>
      </c>
      <c r="C31" s="9">
        <f>IF(Assets!A14="",0,IF(OR($B$3="",$B$4="", Assets!E14=""),0,MAX(0, MIN(C17, Assets!F14) - MAX(C16, Assets!E14) + 1) * Assets!G14 / 365))</f>
        <v>0</v>
      </c>
      <c r="D31" s="9">
        <f>IF(Assets!A14="",0,IF(OR($B$3="",$B$4="", Assets!E14=""),0,MAX(0, MIN(D17, Assets!F14) - MAX(D16, Assets!E14) + 1) * Assets!G14 / 365))</f>
        <v>0</v>
      </c>
      <c r="E31" s="9">
        <f>IF(Assets!A14="",0,IF(OR($B$3="",$B$4="", Assets!E14=""),0,MAX(0, MIN(E17, Assets!F14) - MAX(E16, Assets!E14) + 1) * Assets!G14 / 365))</f>
        <v>0</v>
      </c>
      <c r="F31" s="9">
        <f>IF(Assets!A14="",0,IF(OR($B$3="",$B$4="", Assets!E14=""),0,MAX(0, MIN(F17, Assets!F14) - MAX(F16, Assets!E14) + 1) * Assets!G14 / 365))</f>
        <v>0</v>
      </c>
      <c r="G31" s="9">
        <f>IF(Assets!A14="",0,IF(OR($B$3="",$B$4="", Assets!E14=""),0,MAX(0, MIN(G17, Assets!F14) - MAX(G16, Assets!E14) + 1) * Assets!G14 / 365))</f>
        <v>0</v>
      </c>
      <c r="H31" s="9">
        <f>IF(Assets!A14="",0,IF(OR($B$3="",$B$4="", Assets!E14=""),0,MAX(0, MIN(H17, Assets!F14) - MAX(H16, Assets!E14) + 1) * Assets!G14 / 365))</f>
        <v>0</v>
      </c>
      <c r="I31" s="9">
        <f>IF(Assets!A14="",0,IF(OR($B$3="",$B$4="", Assets!E14=""),0,MAX(0, MIN(I17, Assets!F14) - MAX(I16, Assets!E14) + 1) * Assets!G14 / 365))</f>
        <v>0</v>
      </c>
      <c r="J31" s="9">
        <f>IF(Assets!A14="",0,IF(OR($B$3="",$B$4="", Assets!E14=""),0,MAX(0, MIN(J17, Assets!F14) - MAX(J16, Assets!E14) + 1) * Assets!G14 / 365))</f>
        <v>0</v>
      </c>
      <c r="K31" s="9">
        <f>IF(Assets!A14="",0,IF(OR($B$3="",$B$4="", Assets!E14=""),0,MAX(0, MIN(K17, Assets!F14) - MAX(K16, Assets!E14) + 1) * Assets!G14 / 365))</f>
        <v>0</v>
      </c>
    </row>
    <row r="32" spans="1:11" x14ac:dyDescent="0.45">
      <c r="A32" t="str">
        <f>IF(Assets!A15&lt;&gt;"", Assets!A15, "")</f>
        <v/>
      </c>
      <c r="B32" s="9">
        <f>IF(Assets!A15="",0,IF(OR($B$3="",$B$4="", Assets!E15=""),0,MAX(0, MIN(B17, Assets!F15) - MAX(B16, Assets!E15) + 1) * Assets!G15 / 365))</f>
        <v>0</v>
      </c>
      <c r="C32" s="9">
        <f>IF(Assets!A15="",0,IF(OR($B$3="",$B$4="", Assets!E15=""),0,MAX(0, MIN(C17, Assets!F15) - MAX(C16, Assets!E15) + 1) * Assets!G15 / 365))</f>
        <v>0</v>
      </c>
      <c r="D32" s="9">
        <f>IF(Assets!A15="",0,IF(OR($B$3="",$B$4="", Assets!E15=""),0,MAX(0, MIN(D17, Assets!F15) - MAX(D16, Assets!E15) + 1) * Assets!G15 / 365))</f>
        <v>0</v>
      </c>
      <c r="E32" s="9">
        <f>IF(Assets!A15="",0,IF(OR($B$3="",$B$4="", Assets!E15=""),0,MAX(0, MIN(E17, Assets!F15) - MAX(E16, Assets!E15) + 1) * Assets!G15 / 365))</f>
        <v>0</v>
      </c>
      <c r="F32" s="9">
        <f>IF(Assets!A15="",0,IF(OR($B$3="",$B$4="", Assets!E15=""),0,MAX(0, MIN(F17, Assets!F15) - MAX(F16, Assets!E15) + 1) * Assets!G15 / 365))</f>
        <v>0</v>
      </c>
      <c r="G32" s="9">
        <f>IF(Assets!A15="",0,IF(OR($B$3="",$B$4="", Assets!E15=""),0,MAX(0, MIN(G17, Assets!F15) - MAX(G16, Assets!E15) + 1) * Assets!G15 / 365))</f>
        <v>0</v>
      </c>
      <c r="H32" s="9">
        <f>IF(Assets!A15="",0,IF(OR($B$3="",$B$4="", Assets!E15=""),0,MAX(0, MIN(H17, Assets!F15) - MAX(H16, Assets!E15) + 1) * Assets!G15 / 365))</f>
        <v>0</v>
      </c>
      <c r="I32" s="9">
        <f>IF(Assets!A15="",0,IF(OR($B$3="",$B$4="", Assets!E15=""),0,MAX(0, MIN(I17, Assets!F15) - MAX(I16, Assets!E15) + 1) * Assets!G15 / 365))</f>
        <v>0</v>
      </c>
      <c r="J32" s="9">
        <f>IF(Assets!A15="",0,IF(OR($B$3="",$B$4="", Assets!E15=""),0,MAX(0, MIN(J17, Assets!F15) - MAX(J16, Assets!E15) + 1) * Assets!G15 / 365))</f>
        <v>0</v>
      </c>
      <c r="K32" s="9">
        <f>IF(Assets!A15="",0,IF(OR($B$3="",$B$4="", Assets!E15=""),0,MAX(0, MIN(K17, Assets!F15) - MAX(K16, Assets!E15) + 1) * Assets!G15 / 365))</f>
        <v>0</v>
      </c>
    </row>
    <row r="33" spans="1:11" x14ac:dyDescent="0.45">
      <c r="A33" t="str">
        <f>IF(Assets!A16&lt;&gt;"", Assets!A16, "")</f>
        <v/>
      </c>
      <c r="B33" s="9">
        <f>IF(Assets!A16="",0,IF(OR($B$3="",$B$4="", Assets!E16=""),0,MAX(0, MIN(B17, Assets!F16) - MAX(B16, Assets!E16) + 1) * Assets!G16 / 365))</f>
        <v>0</v>
      </c>
      <c r="C33" s="9">
        <f>IF(Assets!A16="",0,IF(OR($B$3="",$B$4="", Assets!E16=""),0,MAX(0, MIN(C17, Assets!F16) - MAX(C16, Assets!E16) + 1) * Assets!G16 / 365))</f>
        <v>0</v>
      </c>
      <c r="D33" s="9">
        <f>IF(Assets!A16="",0,IF(OR($B$3="",$B$4="", Assets!E16=""),0,MAX(0, MIN(D17, Assets!F16) - MAX(D16, Assets!E16) + 1) * Assets!G16 / 365))</f>
        <v>0</v>
      </c>
      <c r="E33" s="9">
        <f>IF(Assets!A16="",0,IF(OR($B$3="",$B$4="", Assets!E16=""),0,MAX(0, MIN(E17, Assets!F16) - MAX(E16, Assets!E16) + 1) * Assets!G16 / 365))</f>
        <v>0</v>
      </c>
      <c r="F33" s="9">
        <f>IF(Assets!A16="",0,IF(OR($B$3="",$B$4="", Assets!E16=""),0,MAX(0, MIN(F17, Assets!F16) - MAX(F16, Assets!E16) + 1) * Assets!G16 / 365))</f>
        <v>0</v>
      </c>
      <c r="G33" s="9">
        <f>IF(Assets!A16="",0,IF(OR($B$3="",$B$4="", Assets!E16=""),0,MAX(0, MIN(G17, Assets!F16) - MAX(G16, Assets!E16) + 1) * Assets!G16 / 365))</f>
        <v>0</v>
      </c>
      <c r="H33" s="9">
        <f>IF(Assets!A16="",0,IF(OR($B$3="",$B$4="", Assets!E16=""),0,MAX(0, MIN(H17, Assets!F16) - MAX(H16, Assets!E16) + 1) * Assets!G16 / 365))</f>
        <v>0</v>
      </c>
      <c r="I33" s="9">
        <f>IF(Assets!A16="",0,IF(OR($B$3="",$B$4="", Assets!E16=""),0,MAX(0, MIN(I17, Assets!F16) - MAX(I16, Assets!E16) + 1) * Assets!G16 / 365))</f>
        <v>0</v>
      </c>
      <c r="J33" s="9">
        <f>IF(Assets!A16="",0,IF(OR($B$3="",$B$4="", Assets!E16=""),0,MAX(0, MIN(J17, Assets!F16) - MAX(J16, Assets!E16) + 1) * Assets!G16 / 365))</f>
        <v>0</v>
      </c>
      <c r="K33" s="9">
        <f>IF(Assets!A16="",0,IF(OR($B$3="",$B$4="", Assets!E16=""),0,MAX(0, MIN(K17, Assets!F16) - MAX(K16, Assets!E16) + 1) * Assets!G16 / 365))</f>
        <v>0</v>
      </c>
    </row>
    <row r="34" spans="1:11" x14ac:dyDescent="0.45">
      <c r="A34" t="str">
        <f>IF(Assets!A17&lt;&gt;"", Assets!A17, "")</f>
        <v/>
      </c>
      <c r="B34" s="9">
        <f>IF(Assets!A17="",0,IF(OR($B$3="",$B$4="", Assets!E17=""),0,MAX(0, MIN(B17, Assets!F17) - MAX(B16, Assets!E17) + 1) * Assets!G17 / 365))</f>
        <v>0</v>
      </c>
      <c r="C34" s="9">
        <f>IF(Assets!A17="",0,IF(OR($B$3="",$B$4="", Assets!E17=""),0,MAX(0, MIN(C17, Assets!F17) - MAX(C16, Assets!E17) + 1) * Assets!G17 / 365))</f>
        <v>0</v>
      </c>
      <c r="D34" s="9">
        <f>IF(Assets!A17="",0,IF(OR($B$3="",$B$4="", Assets!E17=""),0,MAX(0, MIN(D17, Assets!F17) - MAX(D16, Assets!E17) + 1) * Assets!G17 / 365))</f>
        <v>0</v>
      </c>
      <c r="E34" s="9">
        <f>IF(Assets!A17="",0,IF(OR($B$3="",$B$4="", Assets!E17=""),0,MAX(0, MIN(E17, Assets!F17) - MAX(E16, Assets!E17) + 1) * Assets!G17 / 365))</f>
        <v>0</v>
      </c>
      <c r="F34" s="9">
        <f>IF(Assets!A17="",0,IF(OR($B$3="",$B$4="", Assets!E17=""),0,MAX(0, MIN(F17, Assets!F17) - MAX(F16, Assets!E17) + 1) * Assets!G17 / 365))</f>
        <v>0</v>
      </c>
      <c r="G34" s="9">
        <f>IF(Assets!A17="",0,IF(OR($B$3="",$B$4="", Assets!E17=""),0,MAX(0, MIN(G17, Assets!F17) - MAX(G16, Assets!E17) + 1) * Assets!G17 / 365))</f>
        <v>0</v>
      </c>
      <c r="H34" s="9">
        <f>IF(Assets!A17="",0,IF(OR($B$3="",$B$4="", Assets!E17=""),0,MAX(0, MIN(H17, Assets!F17) - MAX(H16, Assets!E17) + 1) * Assets!G17 / 365))</f>
        <v>0</v>
      </c>
      <c r="I34" s="9">
        <f>IF(Assets!A17="",0,IF(OR($B$3="",$B$4="", Assets!E17=""),0,MAX(0, MIN(I17, Assets!F17) - MAX(I16, Assets!E17) + 1) * Assets!G17 / 365))</f>
        <v>0</v>
      </c>
      <c r="J34" s="9">
        <f>IF(Assets!A17="",0,IF(OR($B$3="",$B$4="", Assets!E17=""),0,MAX(0, MIN(J17, Assets!F17) - MAX(J16, Assets!E17) + 1) * Assets!G17 / 365))</f>
        <v>0</v>
      </c>
      <c r="K34" s="9">
        <f>IF(Assets!A17="",0,IF(OR($B$3="",$B$4="", Assets!E17=""),0,MAX(0, MIN(K17, Assets!F17) - MAX(K16, Assets!E17) + 1) * Assets!G17 / 365))</f>
        <v>0</v>
      </c>
    </row>
    <row r="35" spans="1:11" x14ac:dyDescent="0.45">
      <c r="A35" t="str">
        <f>IF(Assets!A18&lt;&gt;"", Assets!A18, "")</f>
        <v/>
      </c>
      <c r="B35" s="9">
        <f>IF(Assets!A18="",0,IF(OR($B$3="",$B$4="", Assets!E18=""),0,MAX(0, MIN(B17, Assets!F18) - MAX(B16, Assets!E18) + 1) * Assets!G18 / 365))</f>
        <v>0</v>
      </c>
      <c r="C35" s="9">
        <f>IF(Assets!A18="",0,IF(OR($B$3="",$B$4="", Assets!E18=""),0,MAX(0, MIN(C17, Assets!F18) - MAX(C16, Assets!E18) + 1) * Assets!G18 / 365))</f>
        <v>0</v>
      </c>
      <c r="D35" s="9">
        <f>IF(Assets!A18="",0,IF(OR($B$3="",$B$4="", Assets!E18=""),0,MAX(0, MIN(D17, Assets!F18) - MAX(D16, Assets!E18) + 1) * Assets!G18 / 365))</f>
        <v>0</v>
      </c>
      <c r="E35" s="9">
        <f>IF(Assets!A18="",0,IF(OR($B$3="",$B$4="", Assets!E18=""),0,MAX(0, MIN(E17, Assets!F18) - MAX(E16, Assets!E18) + 1) * Assets!G18 / 365))</f>
        <v>0</v>
      </c>
      <c r="F35" s="9">
        <f>IF(Assets!A18="",0,IF(OR($B$3="",$B$4="", Assets!E18=""),0,MAX(0, MIN(F17, Assets!F18) - MAX(F16, Assets!E18) + 1) * Assets!G18 / 365))</f>
        <v>0</v>
      </c>
      <c r="G35" s="9">
        <f>IF(Assets!A18="",0,IF(OR($B$3="",$B$4="", Assets!E18=""),0,MAX(0, MIN(G17, Assets!F18) - MAX(G16, Assets!E18) + 1) * Assets!G18 / 365))</f>
        <v>0</v>
      </c>
      <c r="H35" s="9">
        <f>IF(Assets!A18="",0,IF(OR($B$3="",$B$4="", Assets!E18=""),0,MAX(0, MIN(H17, Assets!F18) - MAX(H16, Assets!E18) + 1) * Assets!G18 / 365))</f>
        <v>0</v>
      </c>
      <c r="I35" s="9">
        <f>IF(Assets!A18="",0,IF(OR($B$3="",$B$4="", Assets!E18=""),0,MAX(0, MIN(I17, Assets!F18) - MAX(I16, Assets!E18) + 1) * Assets!G18 / 365))</f>
        <v>0</v>
      </c>
      <c r="J35" s="9">
        <f>IF(Assets!A18="",0,IF(OR($B$3="",$B$4="", Assets!E18=""),0,MAX(0, MIN(J17, Assets!F18) - MAX(J16, Assets!E18) + 1) * Assets!G18 / 365))</f>
        <v>0</v>
      </c>
      <c r="K35" s="9">
        <f>IF(Assets!A18="",0,IF(OR($B$3="",$B$4="", Assets!E18=""),0,MAX(0, MIN(K17, Assets!F18) - MAX(K16, Assets!E18) + 1) * Assets!G18 / 365))</f>
        <v>0</v>
      </c>
    </row>
    <row r="36" spans="1:11" x14ac:dyDescent="0.45">
      <c r="A36" t="str">
        <f>IF(Assets!A19&lt;&gt;"", Assets!A19, "")</f>
        <v/>
      </c>
      <c r="B36" s="9">
        <f>IF(Assets!A19="",0,IF(OR($B$3="",$B$4="", Assets!E19=""),0,MAX(0, MIN(B17, Assets!F19) - MAX(B16, Assets!E19) + 1) * Assets!G19 / 365))</f>
        <v>0</v>
      </c>
      <c r="C36" s="9">
        <f>IF(Assets!A19="",0,IF(OR($B$3="",$B$4="", Assets!E19=""),0,MAX(0, MIN(C17, Assets!F19) - MAX(C16, Assets!E19) + 1) * Assets!G19 / 365))</f>
        <v>0</v>
      </c>
      <c r="D36" s="9">
        <f>IF(Assets!A19="",0,IF(OR($B$3="",$B$4="", Assets!E19=""),0,MAX(0, MIN(D17, Assets!F19) - MAX(D16, Assets!E19) + 1) * Assets!G19 / 365))</f>
        <v>0</v>
      </c>
      <c r="E36" s="9">
        <f>IF(Assets!A19="",0,IF(OR($B$3="",$B$4="", Assets!E19=""),0,MAX(0, MIN(E17, Assets!F19) - MAX(E16, Assets!E19) + 1) * Assets!G19 / 365))</f>
        <v>0</v>
      </c>
      <c r="F36" s="9">
        <f>IF(Assets!A19="",0,IF(OR($B$3="",$B$4="", Assets!E19=""),0,MAX(0, MIN(F17, Assets!F19) - MAX(F16, Assets!E19) + 1) * Assets!G19 / 365))</f>
        <v>0</v>
      </c>
      <c r="G36" s="9">
        <f>IF(Assets!A19="",0,IF(OR($B$3="",$B$4="", Assets!E19=""),0,MAX(0, MIN(G17, Assets!F19) - MAX(G16, Assets!E19) + 1) * Assets!G19 / 365))</f>
        <v>0</v>
      </c>
      <c r="H36" s="9">
        <f>IF(Assets!A19="",0,IF(OR($B$3="",$B$4="", Assets!E19=""),0,MAX(0, MIN(H17, Assets!F19) - MAX(H16, Assets!E19) + 1) * Assets!G19 / 365))</f>
        <v>0</v>
      </c>
      <c r="I36" s="9">
        <f>IF(Assets!A19="",0,IF(OR($B$3="",$B$4="", Assets!E19=""),0,MAX(0, MIN(I17, Assets!F19) - MAX(I16, Assets!E19) + 1) * Assets!G19 / 365))</f>
        <v>0</v>
      </c>
      <c r="J36" s="9">
        <f>IF(Assets!A19="",0,IF(OR($B$3="",$B$4="", Assets!E19=""),0,MAX(0, MIN(J17, Assets!F19) - MAX(J16, Assets!E19) + 1) * Assets!G19 / 365))</f>
        <v>0</v>
      </c>
      <c r="K36" s="9">
        <f>IF(Assets!A19="",0,IF(OR($B$3="",$B$4="", Assets!E19=""),0,MAX(0, MIN(K17, Assets!F19) - MAX(K16, Assets!E19) + 1) * Assets!G19 / 365))</f>
        <v>0</v>
      </c>
    </row>
    <row r="37" spans="1:11" x14ac:dyDescent="0.45">
      <c r="A37" t="str">
        <f>IF(Assets!A20&lt;&gt;"", Assets!A20, "")</f>
        <v/>
      </c>
      <c r="B37" s="9">
        <f>IF(Assets!A20="",0,IF(OR($B$3="",$B$4="", Assets!E20=""),0,MAX(0, MIN(B17, Assets!F20) - MAX(B16, Assets!E20) + 1) * Assets!G20 / 365))</f>
        <v>0</v>
      </c>
      <c r="C37" s="9">
        <f>IF(Assets!A20="",0,IF(OR($B$3="",$B$4="", Assets!E20=""),0,MAX(0, MIN(C17, Assets!F20) - MAX(C16, Assets!E20) + 1) * Assets!G20 / 365))</f>
        <v>0</v>
      </c>
      <c r="D37" s="9">
        <f>IF(Assets!A20="",0,IF(OR($B$3="",$B$4="", Assets!E20=""),0,MAX(0, MIN(D17, Assets!F20) - MAX(D16, Assets!E20) + 1) * Assets!G20 / 365))</f>
        <v>0</v>
      </c>
      <c r="E37" s="9">
        <f>IF(Assets!A20="",0,IF(OR($B$3="",$B$4="", Assets!E20=""),0,MAX(0, MIN(E17, Assets!F20) - MAX(E16, Assets!E20) + 1) * Assets!G20 / 365))</f>
        <v>0</v>
      </c>
      <c r="F37" s="9">
        <f>IF(Assets!A20="",0,IF(OR($B$3="",$B$4="", Assets!E20=""),0,MAX(0, MIN(F17, Assets!F20) - MAX(F16, Assets!E20) + 1) * Assets!G20 / 365))</f>
        <v>0</v>
      </c>
      <c r="G37" s="9">
        <f>IF(Assets!A20="",0,IF(OR($B$3="",$B$4="", Assets!E20=""),0,MAX(0, MIN(G17, Assets!F20) - MAX(G16, Assets!E20) + 1) * Assets!G20 / 365))</f>
        <v>0</v>
      </c>
      <c r="H37" s="9">
        <f>IF(Assets!A20="",0,IF(OR($B$3="",$B$4="", Assets!E20=""),0,MAX(0, MIN(H17, Assets!F20) - MAX(H16, Assets!E20) + 1) * Assets!G20 / 365))</f>
        <v>0</v>
      </c>
      <c r="I37" s="9">
        <f>IF(Assets!A20="",0,IF(OR($B$3="",$B$4="", Assets!E20=""),0,MAX(0, MIN(I17, Assets!F20) - MAX(I16, Assets!E20) + 1) * Assets!G20 / 365))</f>
        <v>0</v>
      </c>
      <c r="J37" s="9">
        <f>IF(Assets!A20="",0,IF(OR($B$3="",$B$4="", Assets!E20=""),0,MAX(0, MIN(J17, Assets!F20) - MAX(J16, Assets!E20) + 1) * Assets!G20 / 365))</f>
        <v>0</v>
      </c>
      <c r="K37" s="9">
        <f>IF(Assets!A20="",0,IF(OR($B$3="",$B$4="", Assets!E20=""),0,MAX(0, MIN(K17, Assets!F20) - MAX(K16, Assets!E20) + 1) * Assets!G20 / 365))</f>
        <v>0</v>
      </c>
    </row>
    <row r="38" spans="1:11" x14ac:dyDescent="0.45">
      <c r="A38" t="str">
        <f>IF(Assets!A21&lt;&gt;"", Assets!A21, "")</f>
        <v/>
      </c>
      <c r="B38" s="9">
        <f>IF(Assets!A21="",0,IF(OR($B$3="",$B$4="", Assets!E21=""),0,MAX(0, MIN(B17, Assets!F21) - MAX(B16, Assets!E21) + 1) * Assets!G21 / 365))</f>
        <v>0</v>
      </c>
      <c r="C38" s="9">
        <f>IF(Assets!A21="",0,IF(OR($B$3="",$B$4="", Assets!E21=""),0,MAX(0, MIN(C17, Assets!F21) - MAX(C16, Assets!E21) + 1) * Assets!G21 / 365))</f>
        <v>0</v>
      </c>
      <c r="D38" s="9">
        <f>IF(Assets!A21="",0,IF(OR($B$3="",$B$4="", Assets!E21=""),0,MAX(0, MIN(D17, Assets!F21) - MAX(D16, Assets!E21) + 1) * Assets!G21 / 365))</f>
        <v>0</v>
      </c>
      <c r="E38" s="9">
        <f>IF(Assets!A21="",0,IF(OR($B$3="",$B$4="", Assets!E21=""),0,MAX(0, MIN(E17, Assets!F21) - MAX(E16, Assets!E21) + 1) * Assets!G21 / 365))</f>
        <v>0</v>
      </c>
      <c r="F38" s="9">
        <f>IF(Assets!A21="",0,IF(OR($B$3="",$B$4="", Assets!E21=""),0,MAX(0, MIN(F17, Assets!F21) - MAX(F16, Assets!E21) + 1) * Assets!G21 / 365))</f>
        <v>0</v>
      </c>
      <c r="G38" s="9">
        <f>IF(Assets!A21="",0,IF(OR($B$3="",$B$4="", Assets!E21=""),0,MAX(0, MIN(G17, Assets!F21) - MAX(G16, Assets!E21) + 1) * Assets!G21 / 365))</f>
        <v>0</v>
      </c>
      <c r="H38" s="9">
        <f>IF(Assets!A21="",0,IF(OR($B$3="",$B$4="", Assets!E21=""),0,MAX(0, MIN(H17, Assets!F21) - MAX(H16, Assets!E21) + 1) * Assets!G21 / 365))</f>
        <v>0</v>
      </c>
      <c r="I38" s="9">
        <f>IF(Assets!A21="",0,IF(OR($B$3="",$B$4="", Assets!E21=""),0,MAX(0, MIN(I17, Assets!F21) - MAX(I16, Assets!E21) + 1) * Assets!G21 / 365))</f>
        <v>0</v>
      </c>
      <c r="J38" s="9">
        <f>IF(Assets!A21="",0,IF(OR($B$3="",$B$4="", Assets!E21=""),0,MAX(0, MIN(J17, Assets!F21) - MAX(J16, Assets!E21) + 1) * Assets!G21 / 365))</f>
        <v>0</v>
      </c>
      <c r="K38" s="9">
        <f>IF(Assets!A21="",0,IF(OR($B$3="",$B$4="", Assets!E21=""),0,MAX(0, MIN(K17, Assets!F21) - MAX(K16, Assets!E21) + 1) * Assets!G21 / 365))</f>
        <v>0</v>
      </c>
    </row>
    <row r="39" spans="1:11" x14ac:dyDescent="0.45">
      <c r="A39" t="str">
        <f>IF(Assets!A22&lt;&gt;"", Assets!A22, "")</f>
        <v/>
      </c>
      <c r="B39" s="9">
        <f>IF(Assets!A22="",0,IF(OR($B$3="",$B$4="", Assets!E22=""),0,MAX(0, MIN(B17, Assets!F22) - MAX(B16, Assets!E22) + 1) * Assets!G22 / 365))</f>
        <v>0</v>
      </c>
      <c r="C39" s="9">
        <f>IF(Assets!A22="",0,IF(OR($B$3="",$B$4="", Assets!E22=""),0,MAX(0, MIN(C17, Assets!F22) - MAX(C16, Assets!E22) + 1) * Assets!G22 / 365))</f>
        <v>0</v>
      </c>
      <c r="D39" s="9">
        <f>IF(Assets!A22="",0,IF(OR($B$3="",$B$4="", Assets!E22=""),0,MAX(0, MIN(D17, Assets!F22) - MAX(D16, Assets!E22) + 1) * Assets!G22 / 365))</f>
        <v>0</v>
      </c>
      <c r="E39" s="9">
        <f>IF(Assets!A22="",0,IF(OR($B$3="",$B$4="", Assets!E22=""),0,MAX(0, MIN(E17, Assets!F22) - MAX(E16, Assets!E22) + 1) * Assets!G22 / 365))</f>
        <v>0</v>
      </c>
      <c r="F39" s="9">
        <f>IF(Assets!A22="",0,IF(OR($B$3="",$B$4="", Assets!E22=""),0,MAX(0, MIN(F17, Assets!F22) - MAX(F16, Assets!E22) + 1) * Assets!G22 / 365))</f>
        <v>0</v>
      </c>
      <c r="G39" s="9">
        <f>IF(Assets!A22="",0,IF(OR($B$3="",$B$4="", Assets!E22=""),0,MAX(0, MIN(G17, Assets!F22) - MAX(G16, Assets!E22) + 1) * Assets!G22 / 365))</f>
        <v>0</v>
      </c>
      <c r="H39" s="9">
        <f>IF(Assets!A22="",0,IF(OR($B$3="",$B$4="", Assets!E22=""),0,MAX(0, MIN(H17, Assets!F22) - MAX(H16, Assets!E22) + 1) * Assets!G22 / 365))</f>
        <v>0</v>
      </c>
      <c r="I39" s="9">
        <f>IF(Assets!A22="",0,IF(OR($B$3="",$B$4="", Assets!E22=""),0,MAX(0, MIN(I17, Assets!F22) - MAX(I16, Assets!E22) + 1) * Assets!G22 / 365))</f>
        <v>0</v>
      </c>
      <c r="J39" s="9">
        <f>IF(Assets!A22="",0,IF(OR($B$3="",$B$4="", Assets!E22=""),0,MAX(0, MIN(J17, Assets!F22) - MAX(J16, Assets!E22) + 1) * Assets!G22 / 365))</f>
        <v>0</v>
      </c>
      <c r="K39" s="9">
        <f>IF(Assets!A22="",0,IF(OR($B$3="",$B$4="", Assets!E22=""),0,MAX(0, MIN(K17, Assets!F22) - MAX(K16, Assets!E22) + 1) * Assets!G22 / 365))</f>
        <v>0</v>
      </c>
    </row>
    <row r="40" spans="1:11" x14ac:dyDescent="0.45">
      <c r="A40" t="str">
        <f>IF(Assets!A23&lt;&gt;"", Assets!A23, "")</f>
        <v/>
      </c>
      <c r="B40" s="9">
        <f>IF(Assets!A23="",0,IF(OR($B$3="",$B$4="", Assets!E23=""),0,MAX(0, MIN(B17, Assets!F23) - MAX(B16, Assets!E23) + 1) * Assets!G23 / 365))</f>
        <v>0</v>
      </c>
      <c r="C40" s="9">
        <f>IF(Assets!A23="",0,IF(OR($B$3="",$B$4="", Assets!E23=""),0,MAX(0, MIN(C17, Assets!F23) - MAX(C16, Assets!E23) + 1) * Assets!G23 / 365))</f>
        <v>0</v>
      </c>
      <c r="D40" s="9">
        <f>IF(Assets!A23="",0,IF(OR($B$3="",$B$4="", Assets!E23=""),0,MAX(0, MIN(D17, Assets!F23) - MAX(D16, Assets!E23) + 1) * Assets!G23 / 365))</f>
        <v>0</v>
      </c>
      <c r="E40" s="9">
        <f>IF(Assets!A23="",0,IF(OR($B$3="",$B$4="", Assets!E23=""),0,MAX(0, MIN(E17, Assets!F23) - MAX(E16, Assets!E23) + 1) * Assets!G23 / 365))</f>
        <v>0</v>
      </c>
      <c r="F40" s="9">
        <f>IF(Assets!A23="",0,IF(OR($B$3="",$B$4="", Assets!E23=""),0,MAX(0, MIN(F17, Assets!F23) - MAX(F16, Assets!E23) + 1) * Assets!G23 / 365))</f>
        <v>0</v>
      </c>
      <c r="G40" s="9">
        <f>IF(Assets!A23="",0,IF(OR($B$3="",$B$4="", Assets!E23=""),0,MAX(0, MIN(G17, Assets!F23) - MAX(G16, Assets!E23) + 1) * Assets!G23 / 365))</f>
        <v>0</v>
      </c>
      <c r="H40" s="9">
        <f>IF(Assets!A23="",0,IF(OR($B$3="",$B$4="", Assets!E23=""),0,MAX(0, MIN(H17, Assets!F23) - MAX(H16, Assets!E23) + 1) * Assets!G23 / 365))</f>
        <v>0</v>
      </c>
      <c r="I40" s="9">
        <f>IF(Assets!A23="",0,IF(OR($B$3="",$B$4="", Assets!E23=""),0,MAX(0, MIN(I17, Assets!F23) - MAX(I16, Assets!E23) + 1) * Assets!G23 / 365))</f>
        <v>0</v>
      </c>
      <c r="J40" s="9">
        <f>IF(Assets!A23="",0,IF(OR($B$3="",$B$4="", Assets!E23=""),0,MAX(0, MIN(J17, Assets!F23) - MAX(J16, Assets!E23) + 1) * Assets!G23 / 365))</f>
        <v>0</v>
      </c>
      <c r="K40" s="9">
        <f>IF(Assets!A23="",0,IF(OR($B$3="",$B$4="", Assets!E23=""),0,MAX(0, MIN(K17, Assets!F23) - MAX(K16, Assets!E23) + 1) * Assets!G23 / 365))</f>
        <v>0</v>
      </c>
    </row>
    <row r="41" spans="1:11" x14ac:dyDescent="0.45">
      <c r="A41" t="str">
        <f>IF(Assets!A24&lt;&gt;"", Assets!A24, "")</f>
        <v/>
      </c>
      <c r="B41" s="9">
        <f>IF(Assets!A24="",0,IF(OR($B$3="",$B$4="", Assets!E24=""),0,MAX(0, MIN(B17, Assets!F24) - MAX(B16, Assets!E24) + 1) * Assets!G24 / 365))</f>
        <v>0</v>
      </c>
      <c r="C41" s="9">
        <f>IF(Assets!A24="",0,IF(OR($B$3="",$B$4="", Assets!E24=""),0,MAX(0, MIN(C17, Assets!F24) - MAX(C16, Assets!E24) + 1) * Assets!G24 / 365))</f>
        <v>0</v>
      </c>
      <c r="D41" s="9">
        <f>IF(Assets!A24="",0,IF(OR($B$3="",$B$4="", Assets!E24=""),0,MAX(0, MIN(D17, Assets!F24) - MAX(D16, Assets!E24) + 1) * Assets!G24 / 365))</f>
        <v>0</v>
      </c>
      <c r="E41" s="9">
        <f>IF(Assets!A24="",0,IF(OR($B$3="",$B$4="", Assets!E24=""),0,MAX(0, MIN(E17, Assets!F24) - MAX(E16, Assets!E24) + 1) * Assets!G24 / 365))</f>
        <v>0</v>
      </c>
      <c r="F41" s="9">
        <f>IF(Assets!A24="",0,IF(OR($B$3="",$B$4="", Assets!E24=""),0,MAX(0, MIN(F17, Assets!F24) - MAX(F16, Assets!E24) + 1) * Assets!G24 / 365))</f>
        <v>0</v>
      </c>
      <c r="G41" s="9">
        <f>IF(Assets!A24="",0,IF(OR($B$3="",$B$4="", Assets!E24=""),0,MAX(0, MIN(G17, Assets!F24) - MAX(G16, Assets!E24) + 1) * Assets!G24 / 365))</f>
        <v>0</v>
      </c>
      <c r="H41" s="9">
        <f>IF(Assets!A24="",0,IF(OR($B$3="",$B$4="", Assets!E24=""),0,MAX(0, MIN(H17, Assets!F24) - MAX(H16, Assets!E24) + 1) * Assets!G24 / 365))</f>
        <v>0</v>
      </c>
      <c r="I41" s="9">
        <f>IF(Assets!A24="",0,IF(OR($B$3="",$B$4="", Assets!E24=""),0,MAX(0, MIN(I17, Assets!F24) - MAX(I16, Assets!E24) + 1) * Assets!G24 / 365))</f>
        <v>0</v>
      </c>
      <c r="J41" s="9">
        <f>IF(Assets!A24="",0,IF(OR($B$3="",$B$4="", Assets!E24=""),0,MAX(0, MIN(J17, Assets!F24) - MAX(J16, Assets!E24) + 1) * Assets!G24 / 365))</f>
        <v>0</v>
      </c>
      <c r="K41" s="9">
        <f>IF(Assets!A24="",0,IF(OR($B$3="",$B$4="", Assets!E24=""),0,MAX(0, MIN(K17, Assets!F24) - MAX(K16, Assets!E24) + 1) * Assets!G24 / 365))</f>
        <v>0</v>
      </c>
    </row>
    <row r="42" spans="1:11" x14ac:dyDescent="0.45">
      <c r="A42" t="str">
        <f>IF(Assets!A25&lt;&gt;"", Assets!A25, "")</f>
        <v/>
      </c>
      <c r="B42" s="9">
        <f>IF(Assets!A25="",0,IF(OR($B$3="",$B$4="", Assets!E25=""),0,MAX(0, MIN(B17, Assets!F25) - MAX(B16, Assets!E25) + 1) * Assets!G25 / 365))</f>
        <v>0</v>
      </c>
      <c r="C42" s="9">
        <f>IF(Assets!A25="",0,IF(OR($B$3="",$B$4="", Assets!E25=""),0,MAX(0, MIN(C17, Assets!F25) - MAX(C16, Assets!E25) + 1) * Assets!G25 / 365))</f>
        <v>0</v>
      </c>
      <c r="D42" s="9">
        <f>IF(Assets!A25="",0,IF(OR($B$3="",$B$4="", Assets!E25=""),0,MAX(0, MIN(D17, Assets!F25) - MAX(D16, Assets!E25) + 1) * Assets!G25 / 365))</f>
        <v>0</v>
      </c>
      <c r="E42" s="9">
        <f>IF(Assets!A25="",0,IF(OR($B$3="",$B$4="", Assets!E25=""),0,MAX(0, MIN(E17, Assets!F25) - MAX(E16, Assets!E25) + 1) * Assets!G25 / 365))</f>
        <v>0</v>
      </c>
      <c r="F42" s="9">
        <f>IF(Assets!A25="",0,IF(OR($B$3="",$B$4="", Assets!E25=""),0,MAX(0, MIN(F17, Assets!F25) - MAX(F16, Assets!E25) + 1) * Assets!G25 / 365))</f>
        <v>0</v>
      </c>
      <c r="G42" s="9">
        <f>IF(Assets!A25="",0,IF(OR($B$3="",$B$4="", Assets!E25=""),0,MAX(0, MIN(G17, Assets!F25) - MAX(G16, Assets!E25) + 1) * Assets!G25 / 365))</f>
        <v>0</v>
      </c>
      <c r="H42" s="9">
        <f>IF(Assets!A25="",0,IF(OR($B$3="",$B$4="", Assets!E25=""),0,MAX(0, MIN(H17, Assets!F25) - MAX(H16, Assets!E25) + 1) * Assets!G25 / 365))</f>
        <v>0</v>
      </c>
      <c r="I42" s="9">
        <f>IF(Assets!A25="",0,IF(OR($B$3="",$B$4="", Assets!E25=""),0,MAX(0, MIN(I17, Assets!F25) - MAX(I16, Assets!E25) + 1) * Assets!G25 / 365))</f>
        <v>0</v>
      </c>
      <c r="J42" s="9">
        <f>IF(Assets!A25="",0,IF(OR($B$3="",$B$4="", Assets!E25=""),0,MAX(0, MIN(J17, Assets!F25) - MAX(J16, Assets!E25) + 1) * Assets!G25 / 365))</f>
        <v>0</v>
      </c>
      <c r="K42" s="9">
        <f>IF(Assets!A25="",0,IF(OR($B$3="",$B$4="", Assets!E25=""),0,MAX(0, MIN(K17, Assets!F25) - MAX(K16, Assets!E25) + 1) * Assets!G25 / 365))</f>
        <v>0</v>
      </c>
    </row>
    <row r="43" spans="1:11" x14ac:dyDescent="0.45">
      <c r="A43" t="str">
        <f>IF(Assets!A26&lt;&gt;"", Assets!A26, "")</f>
        <v/>
      </c>
      <c r="B43" s="9">
        <f>IF(Assets!A26="",0,IF(OR($B$3="",$B$4="", Assets!E26=""),0,MAX(0, MIN(B17, Assets!F26) - MAX(B16, Assets!E26) + 1) * Assets!G26 / 365))</f>
        <v>0</v>
      </c>
      <c r="C43" s="9">
        <f>IF(Assets!A26="",0,IF(OR($B$3="",$B$4="", Assets!E26=""),0,MAX(0, MIN(C17, Assets!F26) - MAX(C16, Assets!E26) + 1) * Assets!G26 / 365))</f>
        <v>0</v>
      </c>
      <c r="D43" s="9">
        <f>IF(Assets!A26="",0,IF(OR($B$3="",$B$4="", Assets!E26=""),0,MAX(0, MIN(D17, Assets!F26) - MAX(D16, Assets!E26) + 1) * Assets!G26 / 365))</f>
        <v>0</v>
      </c>
      <c r="E43" s="9">
        <f>IF(Assets!A26="",0,IF(OR($B$3="",$B$4="", Assets!E26=""),0,MAX(0, MIN(E17, Assets!F26) - MAX(E16, Assets!E26) + 1) * Assets!G26 / 365))</f>
        <v>0</v>
      </c>
      <c r="F43" s="9">
        <f>IF(Assets!A26="",0,IF(OR($B$3="",$B$4="", Assets!E26=""),0,MAX(0, MIN(F17, Assets!F26) - MAX(F16, Assets!E26) + 1) * Assets!G26 / 365))</f>
        <v>0</v>
      </c>
      <c r="G43" s="9">
        <f>IF(Assets!A26="",0,IF(OR($B$3="",$B$4="", Assets!E26=""),0,MAX(0, MIN(G17, Assets!F26) - MAX(G16, Assets!E26) + 1) * Assets!G26 / 365))</f>
        <v>0</v>
      </c>
      <c r="H43" s="9">
        <f>IF(Assets!A26="",0,IF(OR($B$3="",$B$4="", Assets!E26=""),0,MAX(0, MIN(H17, Assets!F26) - MAX(H16, Assets!E26) + 1) * Assets!G26 / 365))</f>
        <v>0</v>
      </c>
      <c r="I43" s="9">
        <f>IF(Assets!A26="",0,IF(OR($B$3="",$B$4="", Assets!E26=""),0,MAX(0, MIN(I17, Assets!F26) - MAX(I16, Assets!E26) + 1) * Assets!G26 / 365))</f>
        <v>0</v>
      </c>
      <c r="J43" s="9">
        <f>IF(Assets!A26="",0,IF(OR($B$3="",$B$4="", Assets!E26=""),0,MAX(0, MIN(J17, Assets!F26) - MAX(J16, Assets!E26) + 1) * Assets!G26 / 365))</f>
        <v>0</v>
      </c>
      <c r="K43" s="9">
        <f>IF(Assets!A26="",0,IF(OR($B$3="",$B$4="", Assets!E26=""),0,MAX(0, MIN(K17, Assets!F26) - MAX(K16, Assets!E26) + 1) * Assets!G26 / 365))</f>
        <v>0</v>
      </c>
    </row>
    <row r="44" spans="1:11" x14ac:dyDescent="0.45">
      <c r="A44" t="str">
        <f>IF(Assets!A27&lt;&gt;"", Assets!A27, "")</f>
        <v/>
      </c>
      <c r="B44" s="9">
        <f>IF(Assets!A27="",0,IF(OR($B$3="",$B$4="", Assets!E27=""),0,MAX(0, MIN(B17, Assets!F27) - MAX(B16, Assets!E27) + 1) * Assets!G27 / 365))</f>
        <v>0</v>
      </c>
      <c r="C44" s="9">
        <f>IF(Assets!A27="",0,IF(OR($B$3="",$B$4="", Assets!E27=""),0,MAX(0, MIN(C17, Assets!F27) - MAX(C16, Assets!E27) + 1) * Assets!G27 / 365))</f>
        <v>0</v>
      </c>
      <c r="D44" s="9">
        <f>IF(Assets!A27="",0,IF(OR($B$3="",$B$4="", Assets!E27=""),0,MAX(0, MIN(D17, Assets!F27) - MAX(D16, Assets!E27) + 1) * Assets!G27 / 365))</f>
        <v>0</v>
      </c>
      <c r="E44" s="9">
        <f>IF(Assets!A27="",0,IF(OR($B$3="",$B$4="", Assets!E27=""),0,MAX(0, MIN(E17, Assets!F27) - MAX(E16, Assets!E27) + 1) * Assets!G27 / 365))</f>
        <v>0</v>
      </c>
      <c r="F44" s="9">
        <f>IF(Assets!A27="",0,IF(OR($B$3="",$B$4="", Assets!E27=""),0,MAX(0, MIN(F17, Assets!F27) - MAX(F16, Assets!E27) + 1) * Assets!G27 / 365))</f>
        <v>0</v>
      </c>
      <c r="G44" s="9">
        <f>IF(Assets!A27="",0,IF(OR($B$3="",$B$4="", Assets!E27=""),0,MAX(0, MIN(G17, Assets!F27) - MAX(G16, Assets!E27) + 1) * Assets!G27 / 365))</f>
        <v>0</v>
      </c>
      <c r="H44" s="9">
        <f>IF(Assets!A27="",0,IF(OR($B$3="",$B$4="", Assets!E27=""),0,MAX(0, MIN(H17, Assets!F27) - MAX(H16, Assets!E27) + 1) * Assets!G27 / 365))</f>
        <v>0</v>
      </c>
      <c r="I44" s="9">
        <f>IF(Assets!A27="",0,IF(OR($B$3="",$B$4="", Assets!E27=""),0,MAX(0, MIN(I17, Assets!F27) - MAX(I16, Assets!E27) + 1) * Assets!G27 / 365))</f>
        <v>0</v>
      </c>
      <c r="J44" s="9">
        <f>IF(Assets!A27="",0,IF(OR($B$3="",$B$4="", Assets!E27=""),0,MAX(0, MIN(J17, Assets!F27) - MAX(J16, Assets!E27) + 1) * Assets!G27 / 365))</f>
        <v>0</v>
      </c>
      <c r="K44" s="9">
        <f>IF(Assets!A27="",0,IF(OR($B$3="",$B$4="", Assets!E27=""),0,MAX(0, MIN(K17, Assets!F27) - MAX(K16, Assets!E27) + 1) * Assets!G27 / 365))</f>
        <v>0</v>
      </c>
    </row>
    <row r="45" spans="1:11" x14ac:dyDescent="0.45">
      <c r="A45" t="str">
        <f>IF(Assets!A28&lt;&gt;"", Assets!A28, "")</f>
        <v/>
      </c>
      <c r="B45" s="9">
        <f>IF(Assets!A28="",0,IF(OR($B$3="",$B$4="", Assets!E28=""),0,MAX(0, MIN(B17, Assets!F28) - MAX(B16, Assets!E28) + 1) * Assets!G28 / 365))</f>
        <v>0</v>
      </c>
      <c r="C45" s="9">
        <f>IF(Assets!A28="",0,IF(OR($B$3="",$B$4="", Assets!E28=""),0,MAX(0, MIN(C17, Assets!F28) - MAX(C16, Assets!E28) + 1) * Assets!G28 / 365))</f>
        <v>0</v>
      </c>
      <c r="D45" s="9">
        <f>IF(Assets!A28="",0,IF(OR($B$3="",$B$4="", Assets!E28=""),0,MAX(0, MIN(D17, Assets!F28) - MAX(D16, Assets!E28) + 1) * Assets!G28 / 365))</f>
        <v>0</v>
      </c>
      <c r="E45" s="9">
        <f>IF(Assets!A28="",0,IF(OR($B$3="",$B$4="", Assets!E28=""),0,MAX(0, MIN(E17, Assets!F28) - MAX(E16, Assets!E28) + 1) * Assets!G28 / 365))</f>
        <v>0</v>
      </c>
      <c r="F45" s="9">
        <f>IF(Assets!A28="",0,IF(OR($B$3="",$B$4="", Assets!E28=""),0,MAX(0, MIN(F17, Assets!F28) - MAX(F16, Assets!E28) + 1) * Assets!G28 / 365))</f>
        <v>0</v>
      </c>
      <c r="G45" s="9">
        <f>IF(Assets!A28="",0,IF(OR($B$3="",$B$4="", Assets!E28=""),0,MAX(0, MIN(G17, Assets!F28) - MAX(G16, Assets!E28) + 1) * Assets!G28 / 365))</f>
        <v>0</v>
      </c>
      <c r="H45" s="9">
        <f>IF(Assets!A28="",0,IF(OR($B$3="",$B$4="", Assets!E28=""),0,MAX(0, MIN(H17, Assets!F28) - MAX(H16, Assets!E28) + 1) * Assets!G28 / 365))</f>
        <v>0</v>
      </c>
      <c r="I45" s="9">
        <f>IF(Assets!A28="",0,IF(OR($B$3="",$B$4="", Assets!E28=""),0,MAX(0, MIN(I17, Assets!F28) - MAX(I16, Assets!E28) + 1) * Assets!G28 / 365))</f>
        <v>0</v>
      </c>
      <c r="J45" s="9">
        <f>IF(Assets!A28="",0,IF(OR($B$3="",$B$4="", Assets!E28=""),0,MAX(0, MIN(J17, Assets!F28) - MAX(J16, Assets!E28) + 1) * Assets!G28 / 365))</f>
        <v>0</v>
      </c>
      <c r="K45" s="9">
        <f>IF(Assets!A28="",0,IF(OR($B$3="",$B$4="", Assets!E28=""),0,MAX(0, MIN(K17, Assets!F28) - MAX(K16, Assets!E28) + 1) * Assets!G28 / 365))</f>
        <v>0</v>
      </c>
    </row>
    <row r="46" spans="1:11" x14ac:dyDescent="0.45">
      <c r="A46" t="str">
        <f>IF(Assets!A29&lt;&gt;"", Assets!A29, "")</f>
        <v/>
      </c>
      <c r="B46" s="9">
        <f>IF(Assets!A29="",0,IF(OR($B$3="",$B$4="", Assets!E29=""),0,MAX(0, MIN(B17, Assets!F29) - MAX(B16, Assets!E29) + 1) * Assets!G29 / 365))</f>
        <v>0</v>
      </c>
      <c r="C46" s="9">
        <f>IF(Assets!A29="",0,IF(OR($B$3="",$B$4="", Assets!E29=""),0,MAX(0, MIN(C17, Assets!F29) - MAX(C16, Assets!E29) + 1) * Assets!G29 / 365))</f>
        <v>0</v>
      </c>
      <c r="D46" s="9">
        <f>IF(Assets!A29="",0,IF(OR($B$3="",$B$4="", Assets!E29=""),0,MAX(0, MIN(D17, Assets!F29) - MAX(D16, Assets!E29) + 1) * Assets!G29 / 365))</f>
        <v>0</v>
      </c>
      <c r="E46" s="9">
        <f>IF(Assets!A29="",0,IF(OR($B$3="",$B$4="", Assets!E29=""),0,MAX(0, MIN(E17, Assets!F29) - MAX(E16, Assets!E29) + 1) * Assets!G29 / 365))</f>
        <v>0</v>
      </c>
      <c r="F46" s="9">
        <f>IF(Assets!A29="",0,IF(OR($B$3="",$B$4="", Assets!E29=""),0,MAX(0, MIN(F17, Assets!F29) - MAX(F16, Assets!E29) + 1) * Assets!G29 / 365))</f>
        <v>0</v>
      </c>
      <c r="G46" s="9">
        <f>IF(Assets!A29="",0,IF(OR($B$3="",$B$4="", Assets!E29=""),0,MAX(0, MIN(G17, Assets!F29) - MAX(G16, Assets!E29) + 1) * Assets!G29 / 365))</f>
        <v>0</v>
      </c>
      <c r="H46" s="9">
        <f>IF(Assets!A29="",0,IF(OR($B$3="",$B$4="", Assets!E29=""),0,MAX(0, MIN(H17, Assets!F29) - MAX(H16, Assets!E29) + 1) * Assets!G29 / 365))</f>
        <v>0</v>
      </c>
      <c r="I46" s="9">
        <f>IF(Assets!A29="",0,IF(OR($B$3="",$B$4="", Assets!E29=""),0,MAX(0, MIN(I17, Assets!F29) - MAX(I16, Assets!E29) + 1) * Assets!G29 / 365))</f>
        <v>0</v>
      </c>
      <c r="J46" s="9">
        <f>IF(Assets!A29="",0,IF(OR($B$3="",$B$4="", Assets!E29=""),0,MAX(0, MIN(J17, Assets!F29) - MAX(J16, Assets!E29) + 1) * Assets!G29 / 365))</f>
        <v>0</v>
      </c>
      <c r="K46" s="9">
        <f>IF(Assets!A29="",0,IF(OR($B$3="",$B$4="", Assets!E29=""),0,MAX(0, MIN(K17, Assets!F29) - MAX(K16, Assets!E29) + 1) * Assets!G29 / 365))</f>
        <v>0</v>
      </c>
    </row>
    <row r="47" spans="1:11" x14ac:dyDescent="0.45">
      <c r="A47" t="str">
        <f>IF(Assets!A30&lt;&gt;"", Assets!A30, "")</f>
        <v/>
      </c>
      <c r="B47" s="9">
        <f>IF(Assets!A30="",0,IF(OR($B$3="",$B$4="", Assets!E30=""),0,MAX(0, MIN(B17, Assets!F30) - MAX(B16, Assets!E30) + 1) * Assets!G30 / 365))</f>
        <v>0</v>
      </c>
      <c r="C47" s="9">
        <f>IF(Assets!A30="",0,IF(OR($B$3="",$B$4="", Assets!E30=""),0,MAX(0, MIN(C17, Assets!F30) - MAX(C16, Assets!E30) + 1) * Assets!G30 / 365))</f>
        <v>0</v>
      </c>
      <c r="D47" s="9">
        <f>IF(Assets!A30="",0,IF(OR($B$3="",$B$4="", Assets!E30=""),0,MAX(0, MIN(D17, Assets!F30) - MAX(D16, Assets!E30) + 1) * Assets!G30 / 365))</f>
        <v>0</v>
      </c>
      <c r="E47" s="9">
        <f>IF(Assets!A30="",0,IF(OR($B$3="",$B$4="", Assets!E30=""),0,MAX(0, MIN(E17, Assets!F30) - MAX(E16, Assets!E30) + 1) * Assets!G30 / 365))</f>
        <v>0</v>
      </c>
      <c r="F47" s="9">
        <f>IF(Assets!A30="",0,IF(OR($B$3="",$B$4="", Assets!E30=""),0,MAX(0, MIN(F17, Assets!F30) - MAX(F16, Assets!E30) + 1) * Assets!G30 / 365))</f>
        <v>0</v>
      </c>
      <c r="G47" s="9">
        <f>IF(Assets!A30="",0,IF(OR($B$3="",$B$4="", Assets!E30=""),0,MAX(0, MIN(G17, Assets!F30) - MAX(G16, Assets!E30) + 1) * Assets!G30 / 365))</f>
        <v>0</v>
      </c>
      <c r="H47" s="9">
        <f>IF(Assets!A30="",0,IF(OR($B$3="",$B$4="", Assets!E30=""),0,MAX(0, MIN(H17, Assets!F30) - MAX(H16, Assets!E30) + 1) * Assets!G30 / 365))</f>
        <v>0</v>
      </c>
      <c r="I47" s="9">
        <f>IF(Assets!A30="",0,IF(OR($B$3="",$B$4="", Assets!E30=""),0,MAX(0, MIN(I17, Assets!F30) - MAX(I16, Assets!E30) + 1) * Assets!G30 / 365))</f>
        <v>0</v>
      </c>
      <c r="J47" s="9">
        <f>IF(Assets!A30="",0,IF(OR($B$3="",$B$4="", Assets!E30=""),0,MAX(0, MIN(J17, Assets!F30) - MAX(J16, Assets!E30) + 1) * Assets!G30 / 365))</f>
        <v>0</v>
      </c>
      <c r="K47" s="9">
        <f>IF(Assets!A30="",0,IF(OR($B$3="",$B$4="", Assets!E30=""),0,MAX(0, MIN(K17, Assets!F30) - MAX(K16, Assets!E30) + 1) * Assets!G30 / 365))</f>
        <v>0</v>
      </c>
    </row>
    <row r="48" spans="1:11" x14ac:dyDescent="0.45">
      <c r="A48" t="str">
        <f>IF(Assets!A31&lt;&gt;"", Assets!A31, "")</f>
        <v/>
      </c>
      <c r="B48" s="9">
        <f>IF(Assets!A31="",0,IF(OR($B$3="",$B$4="", Assets!E31=""),0,MAX(0, MIN(B17, Assets!F31) - MAX(B16, Assets!E31) + 1) * Assets!G31 / 365))</f>
        <v>0</v>
      </c>
      <c r="C48" s="9">
        <f>IF(Assets!A31="",0,IF(OR($B$3="",$B$4="", Assets!E31=""),0,MAX(0, MIN(C17, Assets!F31) - MAX(C16, Assets!E31) + 1) * Assets!G31 / 365))</f>
        <v>0</v>
      </c>
      <c r="D48" s="9">
        <f>IF(Assets!A31="",0,IF(OR($B$3="",$B$4="", Assets!E31=""),0,MAX(0, MIN(D17, Assets!F31) - MAX(D16, Assets!E31) + 1) * Assets!G31 / 365))</f>
        <v>0</v>
      </c>
      <c r="E48" s="9">
        <f>IF(Assets!A31="",0,IF(OR($B$3="",$B$4="", Assets!E31=""),0,MAX(0, MIN(E17, Assets!F31) - MAX(E16, Assets!E31) + 1) * Assets!G31 / 365))</f>
        <v>0</v>
      </c>
      <c r="F48" s="9">
        <f>IF(Assets!A31="",0,IF(OR($B$3="",$B$4="", Assets!E31=""),0,MAX(0, MIN(F17, Assets!F31) - MAX(F16, Assets!E31) + 1) * Assets!G31 / 365))</f>
        <v>0</v>
      </c>
      <c r="G48" s="9">
        <f>IF(Assets!A31="",0,IF(OR($B$3="",$B$4="", Assets!E31=""),0,MAX(0, MIN(G17, Assets!F31) - MAX(G16, Assets!E31) + 1) * Assets!G31 / 365))</f>
        <v>0</v>
      </c>
      <c r="H48" s="9">
        <f>IF(Assets!A31="",0,IF(OR($B$3="",$B$4="", Assets!E31=""),0,MAX(0, MIN(H17, Assets!F31) - MAX(H16, Assets!E31) + 1) * Assets!G31 / 365))</f>
        <v>0</v>
      </c>
      <c r="I48" s="9">
        <f>IF(Assets!A31="",0,IF(OR($B$3="",$B$4="", Assets!E31=""),0,MAX(0, MIN(I17, Assets!F31) - MAX(I16, Assets!E31) + 1) * Assets!G31 / 365))</f>
        <v>0</v>
      </c>
      <c r="J48" s="9">
        <f>IF(Assets!A31="",0,IF(OR($B$3="",$B$4="", Assets!E31=""),0,MAX(0, MIN(J17, Assets!F31) - MAX(J16, Assets!E31) + 1) * Assets!G31 / 365))</f>
        <v>0</v>
      </c>
      <c r="K48" s="9">
        <f>IF(Assets!A31="",0,IF(OR($B$3="",$B$4="", Assets!E31=""),0,MAX(0, MIN(K17, Assets!F31) - MAX(K16, Assets!E31) + 1) * Assets!G31 / 365))</f>
        <v>0</v>
      </c>
    </row>
    <row r="49" spans="1:11" x14ac:dyDescent="0.45">
      <c r="A49" t="str">
        <f>IF(Assets!A32&lt;&gt;"", Assets!A32, "")</f>
        <v/>
      </c>
      <c r="B49" s="9">
        <f>IF(Assets!A32="",0,IF(OR($B$3="",$B$4="", Assets!E32=""),0,MAX(0, MIN(B17, Assets!F32) - MAX(B16, Assets!E32) + 1) * Assets!G32 / 365))</f>
        <v>0</v>
      </c>
      <c r="C49" s="9">
        <f>IF(Assets!A32="",0,IF(OR($B$3="",$B$4="", Assets!E32=""),0,MAX(0, MIN(C17, Assets!F32) - MAX(C16, Assets!E32) + 1) * Assets!G32 / 365))</f>
        <v>0</v>
      </c>
      <c r="D49" s="9">
        <f>IF(Assets!A32="",0,IF(OR($B$3="",$B$4="", Assets!E32=""),0,MAX(0, MIN(D17, Assets!F32) - MAX(D16, Assets!E32) + 1) * Assets!G32 / 365))</f>
        <v>0</v>
      </c>
      <c r="E49" s="9">
        <f>IF(Assets!A32="",0,IF(OR($B$3="",$B$4="", Assets!E32=""),0,MAX(0, MIN(E17, Assets!F32) - MAX(E16, Assets!E32) + 1) * Assets!G32 / 365))</f>
        <v>0</v>
      </c>
      <c r="F49" s="9">
        <f>IF(Assets!A32="",0,IF(OR($B$3="",$B$4="", Assets!E32=""),0,MAX(0, MIN(F17, Assets!F32) - MAX(F16, Assets!E32) + 1) * Assets!G32 / 365))</f>
        <v>0</v>
      </c>
      <c r="G49" s="9">
        <f>IF(Assets!A32="",0,IF(OR($B$3="",$B$4="", Assets!E32=""),0,MAX(0, MIN(G17, Assets!F32) - MAX(G16, Assets!E32) + 1) * Assets!G32 / 365))</f>
        <v>0</v>
      </c>
      <c r="H49" s="9">
        <f>IF(Assets!A32="",0,IF(OR($B$3="",$B$4="", Assets!E32=""),0,MAX(0, MIN(H17, Assets!F32) - MAX(H16, Assets!E32) + 1) * Assets!G32 / 365))</f>
        <v>0</v>
      </c>
      <c r="I49" s="9">
        <f>IF(Assets!A32="",0,IF(OR($B$3="",$B$4="", Assets!E32=""),0,MAX(0, MIN(I17, Assets!F32) - MAX(I16, Assets!E32) + 1) * Assets!G32 / 365))</f>
        <v>0</v>
      </c>
      <c r="J49" s="9">
        <f>IF(Assets!A32="",0,IF(OR($B$3="",$B$4="", Assets!E32=""),0,MAX(0, MIN(J17, Assets!F32) - MAX(J16, Assets!E32) + 1) * Assets!G32 / 365))</f>
        <v>0</v>
      </c>
      <c r="K49" s="9">
        <f>IF(Assets!A32="",0,IF(OR($B$3="",$B$4="", Assets!E32=""),0,MAX(0, MIN(K17, Assets!F32) - MAX(K16, Assets!E32) + 1) * Assets!G32 / 365))</f>
        <v>0</v>
      </c>
    </row>
    <row r="50" spans="1:11" x14ac:dyDescent="0.45">
      <c r="A50" t="str">
        <f>IF(Assets!A33&lt;&gt;"", Assets!A33, "")</f>
        <v/>
      </c>
      <c r="B50" s="9">
        <f>IF(Assets!A33="",0,IF(OR($B$3="",$B$4="", Assets!E33=""),0,MAX(0, MIN(B17, Assets!F33) - MAX(B16, Assets!E33) + 1) * Assets!G33 / 365))</f>
        <v>0</v>
      </c>
      <c r="C50" s="9">
        <f>IF(Assets!A33="",0,IF(OR($B$3="",$B$4="", Assets!E33=""),0,MAX(0, MIN(C17, Assets!F33) - MAX(C16, Assets!E33) + 1) * Assets!G33 / 365))</f>
        <v>0</v>
      </c>
      <c r="D50" s="9">
        <f>IF(Assets!A33="",0,IF(OR($B$3="",$B$4="", Assets!E33=""),0,MAX(0, MIN(D17, Assets!F33) - MAX(D16, Assets!E33) + 1) * Assets!G33 / 365))</f>
        <v>0</v>
      </c>
      <c r="E50" s="9">
        <f>IF(Assets!A33="",0,IF(OR($B$3="",$B$4="", Assets!E33=""),0,MAX(0, MIN(E17, Assets!F33) - MAX(E16, Assets!E33) + 1) * Assets!G33 / 365))</f>
        <v>0</v>
      </c>
      <c r="F50" s="9">
        <f>IF(Assets!A33="",0,IF(OR($B$3="",$B$4="", Assets!E33=""),0,MAX(0, MIN(F17, Assets!F33) - MAX(F16, Assets!E33) + 1) * Assets!G33 / 365))</f>
        <v>0</v>
      </c>
      <c r="G50" s="9">
        <f>IF(Assets!A33="",0,IF(OR($B$3="",$B$4="", Assets!E33=""),0,MAX(0, MIN(G17, Assets!F33) - MAX(G16, Assets!E33) + 1) * Assets!G33 / 365))</f>
        <v>0</v>
      </c>
      <c r="H50" s="9">
        <f>IF(Assets!A33="",0,IF(OR($B$3="",$B$4="", Assets!E33=""),0,MAX(0, MIN(H17, Assets!F33) - MAX(H16, Assets!E33) + 1) * Assets!G33 / 365))</f>
        <v>0</v>
      </c>
      <c r="I50" s="9">
        <f>IF(Assets!A33="",0,IF(OR($B$3="",$B$4="", Assets!E33=""),0,MAX(0, MIN(I17, Assets!F33) - MAX(I16, Assets!E33) + 1) * Assets!G33 / 365))</f>
        <v>0</v>
      </c>
      <c r="J50" s="9">
        <f>IF(Assets!A33="",0,IF(OR($B$3="",$B$4="", Assets!E33=""),0,MAX(0, MIN(J17, Assets!F33) - MAX(J16, Assets!E33) + 1) * Assets!G33 / 365))</f>
        <v>0</v>
      </c>
      <c r="K50" s="9">
        <f>IF(Assets!A33="",0,IF(OR($B$3="",$B$4="", Assets!E33=""),0,MAX(0, MIN(K17, Assets!F33) - MAX(K16, Assets!E33) + 1) * Assets!G33 / 365))</f>
        <v>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4"/>
  <sheetViews>
    <sheetView workbookViewId="0">
      <selection sqref="A1:D1"/>
    </sheetView>
  </sheetViews>
  <sheetFormatPr defaultRowHeight="14.25" x14ac:dyDescent="0.45"/>
  <cols>
    <col min="1" max="3" width="42" customWidth="1"/>
    <col min="4" max="4" width="26" customWidth="1"/>
  </cols>
  <sheetData>
    <row r="1" spans="1:4" ht="18" x14ac:dyDescent="0.55000000000000004">
      <c r="A1" s="12" t="s">
        <v>88</v>
      </c>
      <c r="B1" s="13"/>
      <c r="C1" s="13"/>
      <c r="D1" s="13"/>
    </row>
    <row r="3" spans="1:4" x14ac:dyDescent="0.45">
      <c r="A3" s="1" t="s">
        <v>3</v>
      </c>
    </row>
    <row r="4" spans="1:4" x14ac:dyDescent="0.45">
      <c r="A4" t="s">
        <v>89</v>
      </c>
    </row>
    <row r="5" spans="1:4" x14ac:dyDescent="0.45">
      <c r="A5" t="s">
        <v>90</v>
      </c>
    </row>
    <row r="6" spans="1:4" x14ac:dyDescent="0.45">
      <c r="A6" t="s">
        <v>91</v>
      </c>
    </row>
    <row r="7" spans="1:4" x14ac:dyDescent="0.45">
      <c r="A7" t="s">
        <v>92</v>
      </c>
    </row>
    <row r="8" spans="1:4" x14ac:dyDescent="0.45">
      <c r="A8" t="s">
        <v>93</v>
      </c>
    </row>
    <row r="9" spans="1:4" x14ac:dyDescent="0.45">
      <c r="A9" s="1" t="s">
        <v>94</v>
      </c>
    </row>
    <row r="10" spans="1:4" x14ac:dyDescent="0.45">
      <c r="A10" s="6" t="s">
        <v>73</v>
      </c>
      <c r="B10" s="6" t="s">
        <v>95</v>
      </c>
      <c r="C10" s="6" t="s">
        <v>96</v>
      </c>
      <c r="D10" s="6" t="s">
        <v>97</v>
      </c>
    </row>
    <row r="11" spans="1:4" ht="57" x14ac:dyDescent="0.45">
      <c r="A11" s="10" t="s">
        <v>54</v>
      </c>
      <c r="B11" s="10" t="s">
        <v>98</v>
      </c>
      <c r="C11" s="10" t="s">
        <v>99</v>
      </c>
      <c r="D11" s="10" t="s">
        <v>100</v>
      </c>
    </row>
    <row r="12" spans="1:4" ht="57" x14ac:dyDescent="0.45">
      <c r="A12" s="10" t="s">
        <v>55</v>
      </c>
      <c r="B12" s="10" t="s">
        <v>101</v>
      </c>
      <c r="C12" s="10" t="s">
        <v>102</v>
      </c>
      <c r="D12" s="10" t="s">
        <v>103</v>
      </c>
    </row>
    <row r="13" spans="1:4" ht="57" x14ac:dyDescent="0.45">
      <c r="A13" s="10" t="s">
        <v>56</v>
      </c>
      <c r="B13" s="10" t="s">
        <v>104</v>
      </c>
      <c r="C13" s="10" t="s">
        <v>105</v>
      </c>
      <c r="D13" s="10" t="s">
        <v>106</v>
      </c>
    </row>
    <row r="14" spans="1:4" ht="57" x14ac:dyDescent="0.45">
      <c r="A14" s="10" t="s">
        <v>57</v>
      </c>
      <c r="B14" s="10" t="s">
        <v>107</v>
      </c>
      <c r="C14" s="10" t="s">
        <v>108</v>
      </c>
      <c r="D14" s="10" t="s">
        <v>109</v>
      </c>
    </row>
    <row r="15" spans="1:4" ht="57" x14ac:dyDescent="0.45">
      <c r="A15" s="10" t="s">
        <v>58</v>
      </c>
      <c r="B15" s="10" t="s">
        <v>110</v>
      </c>
      <c r="C15" s="10" t="s">
        <v>111</v>
      </c>
      <c r="D15" s="10" t="s">
        <v>112</v>
      </c>
    </row>
    <row r="16" spans="1:4" ht="57" x14ac:dyDescent="0.45">
      <c r="A16" s="10" t="s">
        <v>59</v>
      </c>
      <c r="B16" s="10" t="s">
        <v>113</v>
      </c>
      <c r="C16" s="10" t="s">
        <v>114</v>
      </c>
      <c r="D16" s="10" t="s">
        <v>115</v>
      </c>
    </row>
    <row r="19" spans="1:3" x14ac:dyDescent="0.45">
      <c r="A19" s="1" t="s">
        <v>116</v>
      </c>
    </row>
    <row r="20" spans="1:3" ht="85.5" x14ac:dyDescent="0.45">
      <c r="A20" s="11" t="s">
        <v>117</v>
      </c>
    </row>
    <row r="22" spans="1:3" x14ac:dyDescent="0.45">
      <c r="A22" s="6" t="s">
        <v>118</v>
      </c>
      <c r="B22" s="6" t="s">
        <v>119</v>
      </c>
      <c r="C22" s="6" t="s">
        <v>120</v>
      </c>
    </row>
    <row r="23" spans="1:3" x14ac:dyDescent="0.45">
      <c r="A23" s="10" t="s">
        <v>121</v>
      </c>
      <c r="B23" s="10" t="s">
        <v>122</v>
      </c>
      <c r="C23" s="10" t="s">
        <v>123</v>
      </c>
    </row>
    <row r="24" spans="1:3" x14ac:dyDescent="0.45">
      <c r="A24" s="10" t="s">
        <v>124</v>
      </c>
      <c r="B24" s="10" t="s">
        <v>125</v>
      </c>
      <c r="C24" s="10" t="s">
        <v>126</v>
      </c>
    </row>
    <row r="25" spans="1:3" x14ac:dyDescent="0.45">
      <c r="A25" s="10" t="s">
        <v>127</v>
      </c>
      <c r="B25" s="10" t="s">
        <v>128</v>
      </c>
      <c r="C25" s="10" t="s">
        <v>129</v>
      </c>
    </row>
    <row r="26" spans="1:3" x14ac:dyDescent="0.45">
      <c r="A26" s="10" t="s">
        <v>130</v>
      </c>
      <c r="B26" s="10" t="s">
        <v>131</v>
      </c>
      <c r="C26" s="10" t="s">
        <v>132</v>
      </c>
    </row>
    <row r="27" spans="1:3" ht="28.5" x14ac:dyDescent="0.45">
      <c r="A27" s="10" t="s">
        <v>133</v>
      </c>
      <c r="B27" s="10" t="s">
        <v>134</v>
      </c>
      <c r="C27" s="10" t="s">
        <v>135</v>
      </c>
    </row>
    <row r="28" spans="1:3" x14ac:dyDescent="0.45">
      <c r="A28" s="10" t="s">
        <v>136</v>
      </c>
      <c r="B28" s="10" t="s">
        <v>137</v>
      </c>
      <c r="C28" s="10" t="s">
        <v>138</v>
      </c>
    </row>
    <row r="31" spans="1:3" x14ac:dyDescent="0.45">
      <c r="A31" s="1" t="s">
        <v>139</v>
      </c>
    </row>
    <row r="32" spans="1:3" x14ac:dyDescent="0.45">
      <c r="A32" s="6" t="s">
        <v>118</v>
      </c>
      <c r="B32" s="6" t="s">
        <v>140</v>
      </c>
      <c r="C32" s="6" t="s">
        <v>141</v>
      </c>
    </row>
    <row r="33" spans="1:3" ht="28.5" x14ac:dyDescent="0.45">
      <c r="A33" s="10" t="s">
        <v>142</v>
      </c>
      <c r="B33" s="10" t="s">
        <v>143</v>
      </c>
      <c r="C33" s="10" t="s">
        <v>144</v>
      </c>
    </row>
    <row r="34" spans="1:3" ht="42.75" x14ac:dyDescent="0.45">
      <c r="A34" s="10" t="s">
        <v>145</v>
      </c>
      <c r="B34" s="10" t="s">
        <v>146</v>
      </c>
      <c r="C34" s="10" t="s">
        <v>147</v>
      </c>
    </row>
    <row r="35" spans="1:3" ht="28.5" x14ac:dyDescent="0.45">
      <c r="A35" s="10" t="s">
        <v>148</v>
      </c>
      <c r="B35" s="10" t="s">
        <v>149</v>
      </c>
      <c r="C35" s="10" t="s">
        <v>150</v>
      </c>
    </row>
    <row r="36" spans="1:3" x14ac:dyDescent="0.45">
      <c r="A36" s="10" t="s">
        <v>151</v>
      </c>
      <c r="B36" s="10" t="s">
        <v>152</v>
      </c>
      <c r="C36" s="10" t="s">
        <v>153</v>
      </c>
    </row>
    <row r="37" spans="1:3" x14ac:dyDescent="0.45">
      <c r="A37" s="10" t="s">
        <v>66</v>
      </c>
      <c r="B37" s="10" t="s">
        <v>154</v>
      </c>
      <c r="C37" s="10" t="s">
        <v>155</v>
      </c>
    </row>
    <row r="38" spans="1:3" ht="28.5" x14ac:dyDescent="0.45">
      <c r="A38" s="10" t="s">
        <v>156</v>
      </c>
      <c r="B38" s="10" t="s">
        <v>157</v>
      </c>
      <c r="C38" s="10" t="s">
        <v>158</v>
      </c>
    </row>
    <row r="39" spans="1:3" ht="28.5" x14ac:dyDescent="0.45">
      <c r="A39" s="10" t="s">
        <v>159</v>
      </c>
      <c r="B39" s="10" t="s">
        <v>160</v>
      </c>
      <c r="C39" s="10" t="s">
        <v>161</v>
      </c>
    </row>
    <row r="40" spans="1:3" ht="28.5" x14ac:dyDescent="0.45">
      <c r="A40" s="10" t="s">
        <v>58</v>
      </c>
      <c r="B40" s="10" t="s">
        <v>162</v>
      </c>
      <c r="C40" s="10" t="s">
        <v>163</v>
      </c>
    </row>
    <row r="43" spans="1:3" x14ac:dyDescent="0.45">
      <c r="A43" s="1" t="s">
        <v>164</v>
      </c>
    </row>
    <row r="44" spans="1:3" ht="15.75" x14ac:dyDescent="0.5">
      <c r="A44" t="s">
        <v>165</v>
      </c>
      <c r="B44" s="4" t="s">
        <v>50</v>
      </c>
    </row>
  </sheetData>
  <mergeCells count="1">
    <mergeCell ref="A1:D1"/>
  </mergeCells>
  <hyperlinks>
    <hyperlink ref="B44" r:id="rId1" xr:uid="{00000000-0004-0000-0400-000000000000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Read Me</vt:lpstr>
      <vt:lpstr>Inputs</vt:lpstr>
      <vt:lpstr>Assets</vt:lpstr>
      <vt:lpstr>Yearly Breakdown</vt:lpstr>
      <vt:lpstr>Explanations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Raine Parker</cp:lastModifiedBy>
  <dcterms:created xsi:type="dcterms:W3CDTF">2025-08-17T06:30:06Z</dcterms:created>
  <dcterms:modified xsi:type="dcterms:W3CDTF">2025-08-18T09:04:58Z</dcterms:modified>
</cp:coreProperties>
</file>